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 sheetId="1" state="visible" r:id="rId3"/>
    <sheet name="Document Control" sheetId="2" state="visible" r:id="rId4"/>
    <sheet name="General Notes" sheetId="3" state="visible" r:id="rId5"/>
    <sheet name="Abbreviations" sheetId="4" state="visible" r:id="rId6"/>
    <sheet name="BOQ - Structural Steel" sheetId="5" state="visible" r:id="rId7"/>
    <sheet name="Rate Analysis" sheetId="6" state="visible" r:id="rId8"/>
    <sheet name="BOQ Summary" sheetId="7" state="visible" r:id="rId9"/>
    <sheet name="Material Takeoff" sheetId="8" state="visible" r:id="rId10"/>
    <sheet name="Bid Form"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<sst xmlns="http://schemas.openxmlformats.org/spreadsheetml/2006/main" count="616" uniqueCount="462">
  <si>
    <t xml:space="preserve">TENDER DOCUMENT — BILL OF QUANTITIES</t>
  </si>
  <si>
    <t xml:space="preserve">STRUCTURAL STEEL WORKS – FLORIDA MARKET</t>
  </si>
  <si>
    <t xml:space="preserve">Commercial Building Project – Detailed Tender BOQ Package</t>
  </si>
  <si>
    <t xml:space="preserve">PROJECT INFORMATION</t>
  </si>
  <si>
    <t xml:space="preserve">Project Name</t>
  </si>
  <si>
    <t xml:space="preserve">Bayshore Pointe Corporate Center – Commercial Office Complex, Phase I</t>
  </si>
  <si>
    <t xml:space="preserve">Project Location</t>
  </si>
  <si>
    <t xml:space="preserve">Tampa, Hillsborough County, Florida 33602</t>
  </si>
  <si>
    <t xml:space="preserve">Employer / Client</t>
  </si>
  <si>
    <t xml:space="preserve">Bayshore Pointe Holdings LLC</t>
  </si>
  <si>
    <t xml:space="preserve">Structural Consultant</t>
  </si>
  <si>
    <t xml:space="preserve">Coastal Gulf Structural Engineers, Inc. (Florida P.E. License #XXXXX)</t>
  </si>
  <si>
    <t xml:space="preserve">Project Management Consultant</t>
  </si>
  <si>
    <t xml:space="preserve">Gulf Coast Program Management LLC</t>
  </si>
  <si>
    <t xml:space="preserve">Contractor / Bidder</t>
  </si>
  <si>
    <t xml:space="preserve">[To be filled by Bidder]</t>
  </si>
  <si>
    <t xml:space="preserve">Building Description</t>
  </si>
  <si>
    <t xml:space="preserve">G+8 steel-framed commercial office building; braced moment-resisting steel frame with composite metal deck floors</t>
  </si>
  <si>
    <t xml:space="preserve">Number of Levels</t>
  </si>
  <si>
    <t xml:space="preserve">Ground + 8 upper floors + roof/mechanical level</t>
  </si>
  <si>
    <t xml:space="preserve">Approx. Gross Floor Area</t>
  </si>
  <si>
    <t xml:space="preserve">150,000 SF (≈ 13,935 sqm equivalent)</t>
  </si>
  <si>
    <t xml:space="preserve">Estimated Structural Steel Tonnage</t>
  </si>
  <si>
    <t xml:space="preserve">≈ 989 US tons (2,000 lb/ton), supply, excl. shear studs – see Material Take-off sheet</t>
  </si>
  <si>
    <t xml:space="preserve">Governing Building Code</t>
  </si>
  <si>
    <t xml:space="preserve">Florida Building Code (FBC), 8th Edition (2023) – Building, incorporating the 2021 IBC with Florida amendments</t>
  </si>
  <si>
    <t xml:space="preserve">Governing Structural Design Code</t>
  </si>
  <si>
    <t xml:space="preserve">AISC 360-22 (Specification for Structural Steel Buildings); AISC 303 (Code of Standard Practice)</t>
  </si>
  <si>
    <t xml:space="preserve">Wind Design Basis</t>
  </si>
  <si>
    <t xml:space="preserve">ASCE 7-22; Risk Category II; Ultimate Design Wind Speed Vult = 150 mph; Exposure Category C. Non-HVHZ location assumed — confirm HVHZ status and Miami-Dade/Broward NOA product-approval requirements if the actual project site is within Miami-Dade or Broward County.</t>
  </si>
  <si>
    <t xml:space="preserve">Steel Grade</t>
  </si>
  <si>
    <t xml:space="preserve">ASTM A992 Grade 50 (W-shapes, primary); ASTM A572 Grade 50 (plates/HSS); ASTM A36 (secondary/miscellaneous)</t>
  </si>
  <si>
    <t xml:space="preserve">BOQ Reference No.</t>
  </si>
  <si>
    <t xml:space="preserve">BOQ/SSW/FL/2026/001</t>
  </si>
  <si>
    <t xml:space="preserve">Revision</t>
  </si>
  <si>
    <t xml:space="preserve">R1</t>
  </si>
  <si>
    <t xml:space="preserve">Date of Issue</t>
  </si>
  <si>
    <t xml:space="preserve">16-Jul-2026</t>
  </si>
  <si>
    <t xml:space="preserve">Tender Validity</t>
  </si>
  <si>
    <t xml:space="preserve">90 days from date of bid submission</t>
  </si>
  <si>
    <t xml:space="preserve">Currency</t>
  </si>
  <si>
    <t xml:space="preserve">United States Dollars (USD $)</t>
  </si>
  <si>
    <t xml:space="preserve">Prepared By</t>
  </si>
  <si>
    <t xml:space="preserve">Sumit Singh – Estimation &amp; Contracts</t>
  </si>
  <si>
    <t xml:space="preserve">Note: All quantities, rates and amounts shown throughout this workbook are SAMPLE / ILLUSTRATIVE figures for template demonstration purposes only. Replace with actual measured quantities and current Florida market / vendor rates before issuing for tender or payment. Confirm HVHZ status, wind speed map value and applicable local amendments with the project's Florida-licensed Engineer of Record.</t>
  </si>
  <si>
    <t xml:space="preserve">CONTENTS</t>
  </si>
  <si>
    <t xml:space="preserve">1.  Cover Sheet</t>
  </si>
  <si>
    <t xml:space="preserve">2.  Document Control – Revision History &amp; Sign-off</t>
  </si>
  <si>
    <t xml:space="preserve">3.  General Notes &amp; Preambles</t>
  </si>
  <si>
    <t xml:space="preserve">4.  Abbreviations &amp; Definitions</t>
  </si>
  <si>
    <t xml:space="preserve">5.  BOQ Summary / Abstract of Cost</t>
  </si>
  <si>
    <t xml:space="preserve">6.  Detailed BOQ – Structural Steel Works (60 items, Sections A–H)</t>
  </si>
  <si>
    <t xml:space="preserve">7.  Rate Analysis – Basic Rate Build-up (supporting backup, live-linked)</t>
  </si>
  <si>
    <t xml:space="preserve">8.  Material Take-off &amp; Tonnage Cross-Check</t>
  </si>
  <si>
    <t xml:space="preserve">9.  Bid Form / Declaration</t>
  </si>
  <si>
    <t xml:space="preserve">DOCUMENT CONTROL – REVISION HISTORY &amp; SIGN-OFF</t>
  </si>
  <si>
    <t xml:space="preserve">Bayshore Pointe Corporate Center – Commercial Office Complex, Phase I  |  Tampa, Hillsborough County, FL  |  BOQ Ref: BOQ/SSW/FL/2026/001  |  Rev: R1  |  Currency: USD ($)</t>
  </si>
  <si>
    <t xml:space="preserve">Sl.No.</t>
  </si>
  <si>
    <t xml:space="preserve">Rev.</t>
  </si>
  <si>
    <t xml:space="preserve">Description of Revision</t>
  </si>
  <si>
    <t xml:space="preserve">Checked By</t>
  </si>
  <si>
    <t xml:space="preserve">Approved By</t>
  </si>
  <si>
    <t xml:space="preserve">Date</t>
  </si>
  <si>
    <t xml:space="preserve">R0</t>
  </si>
  <si>
    <t xml:space="preserve">Initial issue for internal cost planning / budgeting purposes (India market template).</t>
  </si>
  <si>
    <t xml:space="preserve">S. Singh</t>
  </si>
  <si>
    <t xml:space="preserve">A. Mehta</t>
  </si>
  <si>
    <t xml:space="preserve">R. Kapoor</t>
  </si>
  <si>
    <t xml:space="preserve">01-Jun-2026</t>
  </si>
  <si>
    <t xml:space="preserve">Reworked for the Florida market: USD pricing, US customary units (tons/SF/LF/EA/lb), ASTM/AISC/AWS material &amp; fabrication standards, Florida Building Code / ASCE 7 hurricane wind design references, threshold building inspection and named-storm contingency items added.</t>
  </si>
  <si>
    <t xml:space="preserve">R2</t>
  </si>
  <si>
    <t xml:space="preserve">[Reserved for next revision]</t>
  </si>
  <si>
    <t xml:space="preserve">R3</t>
  </si>
  <si>
    <t xml:space="preserve">Checked By – Name, Designation, Signature &amp; Date</t>
  </si>
  <si>
    <t xml:space="preserve">Approved By – Name, Designation, Signature &amp; Date</t>
  </si>
  <si>
    <t xml:space="preserve">GENERAL NOTES &amp; PREAMBLES TO BILL OF QUANTITIES</t>
  </si>
  <si>
    <t xml:space="preserve">1.  General &amp; Scope of Work</t>
  </si>
  <si>
    <t xml:space="preserve">1.1  This Bill of Quantities (BOQ) covers the design-coordination, supply, fabrication, shop surface treatment, delivery, erection, connections, testing, quality control and handing over of all structural steel works for the captioned commercial building project located in Tampa, Florida, complete in all respects and in accordance with the approved Issued-for-Construction (IFC) drawings, technical specifications, Owner's Requirements, and applicable Florida Building Code and referenced national standards.</t>
  </si>
  <si>
    <t xml:space="preserve">1.2  The structural steel package comprises the primary lateral and gravity load-resisting frame (columns, beams, transfer structures and bracing), roof framing (trusses, purlins, girts), all bolted and welded connections, surface protection (painting and fireproofing), metal decking and cladding, miscellaneous/secondary steelwork, and associated testing, mobilization and temporary works, as broken down in Sections A to H of the detailed BOQ.</t>
  </si>
  <si>
    <t xml:space="preserve">1.3  Quantities given are believed to be correct but the Contractor shall verify all quantities from drawings before pricing. Payment shall be made on the basis of actual quantities installed at the site, subject to the rates quoted herein. Refer to the 'Material Take-off &amp; Tonnage Cross-Check' sheet for an independent sanity check of total structural steel tonnage against a benchmark lb/SF steel-intensity ratio typical of hurricane-region braced steel-frame office construction.</t>
  </si>
  <si>
    <t xml:space="preserve">1.4  Rates quoted shall be firm and shall include all costs of materials, fabrication, transport, loading/unloading, erection, consumables, plant &amp; equipment, scaffolding, temporary works, labor, supervision, testing, quality control, insurance, overheads, profit and all incidental charges necessary to complete the work, unless specifically shown as a separate item. Refer to the 'Rate Analysis' sheet for the detailed cost build-up supporting selected key rates.</t>
  </si>
  <si>
    <t xml:space="preserve">2.  Applicable Codes &amp; Standards</t>
  </si>
  <si>
    <t xml:space="preserve">Florida Building Code (FBC), 8th Edition (2023) – Building, and FBC – Existing Building, incorporating the 2021 International Building Code (IBC) with Florida-specific amendments  |  ASCE/SEI 7-22 – Minimum Design Loads and Associated Criteria for Buildings and Other Structures (wind, seismic, live/dead load combinations)  |  Florida Statute §553.79 &amp; Rule 61G15 – Threshold Building special inspection requirements  |  AISC 360-22 – Specification for Structural Steel Buildings  |  AISC 303-22 – Code of Standard Practice for Steel Buildings and Bridges  |  AISC 341 – Seismic Provisions for Structural Steel Buildings (reference only; Florida is a low-seismic region)  |  ASTM A6/A6M, A992/A992M, A572/A572M Gr.50, A36/A36M  |  ASTM A325 / A490 High-Strength Structural Bolts, installed per the RCSC Specification  |  ASTM F1554 Anchor Bolts  |  AWS D1.1/D1.1M &amp; AWS D1.3 Structural Welding Codes  |  ASTM E164/E94, E165 (NDT)  |  ASTM A123/A123M Hot-Dip Galvanizing  |  SSPC-SP surface prep &amp; SSPC-PA2 DFT  |  UL 263 / ASTM E119 Fire Tests  |  Steel Deck Institute (SDI-C, SDI-NR/RD)  |  OSHA 29 CFR 1926 Subpart R – Steel Erection.</t>
  </si>
  <si>
    <t xml:space="preserve">3.  Material Specification Summary</t>
  </si>
  <si>
    <t xml:space="preserve">Primary structural W-shapes (columns, beams, bracing, trusses): ASTM A992 Grade 50 – min. yield strength 50 ksi, min. tensile strength 65 ksi. Plates, HSS and built-up sections: ASTM A572 Grade 50 or ASTM A500 Grade C (HSS). Miscellaneous / secondary steel: ASTM A36 – min. yield strength 36 ksi. High-strength structural bolts: ASTM A325 (Type 1) for typical shear connections; ASTM A490 for heavier moment/shear connections, installed per the RCSC Specification using turn-of-nut, calibrated wrench, twist-off (TC) or direct-tension-indicator methods. Anchor rods: ASTM F1554 Grade 55 for typical column bases; ASTM F1554 Grade 105 for heavily loaded / hurricane-uplift-governed base connections, hot-dip galvanized where exposed. Weld filler metal: AWS A5.20 E70XX-series (FCAW) / AWS A5.1 E7018 (SMAW) or equivalent, matched to base-metal strength. All materials shall be accompanied by mill test reports (MTR) traceable to heat number per ASTM A6/A6M, Section 4.</t>
  </si>
  <si>
    <t xml:space="preserve">4.  Method of Measurement</t>
  </si>
  <si>
    <t xml:space="preserve">4.1  Supply of structural steel shall be measured in US Tons (short tons, 2,000 lb) on the basis of theoretical weight computed from approved fabrication drawings using standard unit weights per the AISC Shapes Database, with no allowance for mill rolling margin, cutting waste or welding consumables unless otherwise agreed.</t>
  </si>
  <si>
    <t xml:space="preserve">4.2  Structural members are billed by structural role and location (e.g. perimeter/corner columns vs internal columns vs upper-level columns) as these carry materially different section sizes, connection complexity and hence different unit rates; the Contractor shall not average these into a single blended $/ton rate.</t>
  </si>
  <si>
    <t xml:space="preserve">4.3  Erection of structural steel shall be measured in US Tons, co-terminous with the supply quantity of the corresponding member group, and shall include hoisting, aligning, plumbing, temporary bracing/guying and final bolting/welding, in accordance with OSHA 29 CFR 1926 Subpart R.</t>
  </si>
  <si>
    <t xml:space="preserve">4.4  Nuts, bolts, washers below 3/4-inch diameter, weld fillets and shop primer are deemed included in the fabricated weight and are not measured separately unless listed as a distinct BOQ item (e.g. A325/A490 bolts, site welding, painting).</t>
  </si>
  <si>
    <t xml:space="preserve">4.5  Surface treatment shall be measured in Square Feet (SF) of actual surface area treated (or Tons for galvanizing, priced per ton dipped), computed from standard surface-area-to-weight ratios or manufacturer's coverage data.</t>
  </si>
  <si>
    <t xml:space="preserve">4.6  Metal roof/wall sheeting, composite decking and cladding shall be measured in Square Feet (SF) of developed/covered area, no deduction for openings not exceeding 4 SF each. Roof and wall envelope fastening patterns shall be designed for Components &amp; Cladding wind pressures (including net uplift) per ASCE 7-22, and panel/deck systems located within a designated Wind-Borne Debris Region shall carry a current Florida Product Approval (FL#) or, within Miami-Dade/Broward HVHZ, a Miami-Dade Notice of Acceptance (NOA). Testing items (UT/PT/RT) are measured per joint/weld inspected.</t>
  </si>
  <si>
    <t xml:space="preserve">5.  Quality Assurance &amp; Inspection</t>
  </si>
  <si>
    <t xml:space="preserve">The fabricator shall hold current AISC Certification (Category CBT) and the erector shall hold current AISC Advanced Certified Steel Erector certification. Welding procedures (WPS) and welder qualifications (WPQ) shall be qualified per AWS D1.1 prior to start of fabrication. Because the building is expected to meet the Florida Statute §553.79 definition of a 'threshold building', a Florida-licensed Special Inspector and a Structural Inspection Plan (SIP) are required, with mandatory inspections at critical stages including anchor bolt placement, high-strength bolted connections and structural welding. Extent of NDT (UT/PT/RT) shall be as per the Quality Plan agreed with the Structural Engineer of Record (SEOR), with minimum extents as listed in Section G of the BOQ. All shop and erection drawings requiring delegated design shall be sealed by a Florida-licensed Professional Engineer (P.E.).</t>
  </si>
  <si>
    <t xml:space="preserve">6.  Health, Safety &amp; Environment</t>
  </si>
  <si>
    <t xml:space="preserve">All erection work shall comply with OSHA 29 CFR 1926 Subpart R (Steel Erection) and be carried out strictly per the approved Erection Plan, Site-Specific Erection Plan and Job Hazard Analysis (JHA). Full body harnesses, controlled decking zones, and 100% tie-off above 15 ft are mandatory. Crane operations shall be supervised by an NCCCO-certified operator and a qualified rigger/signal person at all times. Given Florida's climate, the Contractor shall implement a documented heat-illness prevention program for all outdoor crews. The Contractor shall also maintain a Hurricane / Named-Storm Preparedness Plan covering crane jib-lowering or tie-down procedures, securing of loose materials and scaffolding, and site evacuation (see Item SS-806).</t>
  </si>
  <si>
    <t xml:space="preserve">7.  Inclusions</t>
  </si>
  <si>
    <t xml:space="preserve">Design coordination shop drawings (P.E.-sealed where delegated), mill test reports, shop fabrication, shop priming, marking, packing, transport to site, unloading, storage, all lifting equipment, erection, temporary bracing, site bolting/welding, AISC-certified fabrication and erection, threshold building special inspection coordination where specified, NDT/testing, touch-up painting after erection, and removal of debris.</t>
  </si>
  <si>
    <t xml:space="preserve">8.  Exclusions (unless separately billed)</t>
  </si>
  <si>
    <t xml:space="preserve">Concrete foundation and pier/pile cap works, anchor rod cast-in-concrete embedment (concrete portion), fireproofing beyond items explicitly listed, building permit fees, impact windows/glazing and other envelope elements outside the structural steel scope, and any items not forming part of the structural steel works package.</t>
  </si>
  <si>
    <t xml:space="preserve">9.  Payment Terms &amp; Retainage</t>
  </si>
  <si>
    <t xml:space="preserve">Interim payments shall be made monthly on the basis of an Application for Payment (AIA G702/G703 format or equivalent), based on quantities of structural steel actually fabricated (at works, up to 70% of item value) and erected (remaining 30%, on completion). Retainage shall be withheld per the Contract Agreement (typically 5–10% on private work); for public-sector projects, retainage shall comply with Florida Statute §255.078 (capping retainage at 5%, with reduction provisions after 50% completion). Retainage is released on Substantial Completion and expiry of the one-year correction/warranty period per AIA A201 General Conditions.</t>
  </si>
  <si>
    <t xml:space="preserve">10.  Price Variation &amp; Escalation</t>
  </si>
  <si>
    <t xml:space="preserve">Rates quoted are firm for the tender validity period stated on the Cover Sheet. Where the Contract provides for price escalation, adjustment shall be computed with reference to the U.S. Bureau of Labor Statistics Producer Price Index (PPI) for steel mill products (Series WPU101), or an equivalent index named in the Contract Agreement.</t>
  </si>
  <si>
    <t xml:space="preserve">11.  Legend / How to Use This Template</t>
  </si>
  <si>
    <t xml:space="preserve">Cells shaded pale yellow on the 'BOQ - Structural Steel' sheet (Quantity &amp; Rate columns) are the intended user-editable input cells – update these with actual measured quantities and current Florida market rates; the Amount column and all subtotals recalculate automatically. Rate cells shown in green text (Items SS-101, SS-201 and SS-404) are linked live to the 'Rate Analysis' sheet and will update automatically if that backup is revised – edit the inputs there, not the BOQ cell directly. Section subtotals flow through to the 'BOQ Summary' sheet automatically via formula links – do not overtype totals or subtotal cells.</t>
  </si>
  <si>
    <t xml:space="preserve">ABBREVIATIONS &amp; DEFINITIONS</t>
  </si>
  <si>
    <t xml:space="preserve">Abbreviation</t>
  </si>
  <si>
    <t xml:space="preserve">Meaning</t>
  </si>
  <si>
    <t xml:space="preserve">BOQ</t>
  </si>
  <si>
    <t xml:space="preserve">Bill of Quantities</t>
  </si>
  <si>
    <t xml:space="preserve">HVHZ</t>
  </si>
  <si>
    <t xml:space="preserve">High-Velocity Hurricane Zone (Miami-Dade &amp; Broward Counties)</t>
  </si>
  <si>
    <t xml:space="preserve">IFC</t>
  </si>
  <si>
    <t xml:space="preserve">Issued-for-Construction (drawings)</t>
  </si>
  <si>
    <t xml:space="preserve">NOA</t>
  </si>
  <si>
    <t xml:space="preserve">Notice of Acceptance (Miami-Dade product approval)</t>
  </si>
  <si>
    <t xml:space="preserve">SF</t>
  </si>
  <si>
    <t xml:space="preserve">Square Foot</t>
  </si>
  <si>
    <t xml:space="preserve">FL#</t>
  </si>
  <si>
    <t xml:space="preserve">Florida Product Approval Number</t>
  </si>
  <si>
    <t xml:space="preserve">LF</t>
  </si>
  <si>
    <t xml:space="preserve">Linear Foot</t>
  </si>
  <si>
    <t xml:space="preserve">AHJ</t>
  </si>
  <si>
    <t xml:space="preserve">Authority Having Jurisdiction</t>
  </si>
  <si>
    <t xml:space="preserve">EA</t>
  </si>
  <si>
    <t xml:space="preserve">Each (count)</t>
  </si>
  <si>
    <t xml:space="preserve">P.E.</t>
  </si>
  <si>
    <t xml:space="preserve">Professional Engineer (Florida-licensed)</t>
  </si>
  <si>
    <t xml:space="preserve">Lb</t>
  </si>
  <si>
    <t xml:space="preserve">Pound</t>
  </si>
  <si>
    <t xml:space="preserve">WPS</t>
  </si>
  <si>
    <t xml:space="preserve">Welding Procedure Specification</t>
  </si>
  <si>
    <t xml:space="preserve">Ton</t>
  </si>
  <si>
    <t xml:space="preserve">US Short Ton (2,000 lb)</t>
  </si>
  <si>
    <t xml:space="preserve">WPQ</t>
  </si>
  <si>
    <t xml:space="preserve">Welder Performance Qualification</t>
  </si>
  <si>
    <t xml:space="preserve">ksi</t>
  </si>
  <si>
    <t xml:space="preserve">Kips per Square Inch</t>
  </si>
  <si>
    <t xml:space="preserve">UT / PT / RT</t>
  </si>
  <si>
    <t xml:space="preserve">Ultrasonic / Liquid Penetrant / Radiographic Testing</t>
  </si>
  <si>
    <t xml:space="preserve">psf</t>
  </si>
  <si>
    <t xml:space="preserve">Pounds per Square Foot</t>
  </si>
  <si>
    <t xml:space="preserve">DFT</t>
  </si>
  <si>
    <t xml:space="preserve">Dry Film Thickness</t>
  </si>
  <si>
    <t xml:space="preserve">AISC</t>
  </si>
  <si>
    <t xml:space="preserve">American Institute of Steel Construction</t>
  </si>
  <si>
    <t xml:space="preserve">MTR</t>
  </si>
  <si>
    <t xml:space="preserve">Mill Test Report</t>
  </si>
  <si>
    <t xml:space="preserve">ASTM</t>
  </si>
  <si>
    <t xml:space="preserve">American Society for Testing and Materials</t>
  </si>
  <si>
    <t xml:space="preserve">OSHA</t>
  </si>
  <si>
    <t xml:space="preserve">Occupational Safety and Health Administration</t>
  </si>
  <si>
    <t xml:space="preserve">AWS</t>
  </si>
  <si>
    <t xml:space="preserve">American Welding Society</t>
  </si>
  <si>
    <t xml:space="preserve">SEOR</t>
  </si>
  <si>
    <t xml:space="preserve">Structural Engineer of Record</t>
  </si>
  <si>
    <t xml:space="preserve">RCSC</t>
  </si>
  <si>
    <t xml:space="preserve">Research Council on Structural Connections</t>
  </si>
  <si>
    <t xml:space="preserve">SIP</t>
  </si>
  <si>
    <t xml:space="preserve">Structural Inspection Plan (Florida threshold building)</t>
  </si>
  <si>
    <t xml:space="preserve">SDI</t>
  </si>
  <si>
    <t xml:space="preserve">Steel Deck Institute</t>
  </si>
  <si>
    <t xml:space="preserve">QA/QC</t>
  </si>
  <si>
    <t xml:space="preserve">Quality Assurance / Quality Control</t>
  </si>
  <si>
    <t xml:space="preserve">FBC</t>
  </si>
  <si>
    <t xml:space="preserve">Florida Building Code</t>
  </si>
  <si>
    <t xml:space="preserve">O&amp;M</t>
  </si>
  <si>
    <t xml:space="preserve">Operation &amp; Maintenance (manual/documentation)</t>
  </si>
  <si>
    <t xml:space="preserve">IBC</t>
  </si>
  <si>
    <t xml:space="preserve">International Building Code</t>
  </si>
  <si>
    <t xml:space="preserve">PMC</t>
  </si>
  <si>
    <t xml:space="preserve">ASCE</t>
  </si>
  <si>
    <t xml:space="preserve">American Society of Civil Engineers</t>
  </si>
  <si>
    <t xml:space="preserve">PPI</t>
  </si>
  <si>
    <t xml:space="preserve">Producer Price Index (U.S. Bureau of Labor Statistics)</t>
  </si>
  <si>
    <t xml:space="preserve">Vult / Vasd</t>
  </si>
  <si>
    <t xml:space="preserve">Ultimate / Allowable Design Wind Speed per ASCE 7</t>
  </si>
  <si>
    <t xml:space="preserve">BILL OF QUANTITIES – STRUCTURAL STEEL WORKS (FLORIDA)</t>
  </si>
  <si>
    <t xml:space="preserve">Item Code</t>
  </si>
  <si>
    <t xml:space="preserve">Description of Item</t>
  </si>
  <si>
    <t xml:space="preserve">Specification / Code Reference</t>
  </si>
  <si>
    <t xml:space="preserve">Unit</t>
  </si>
  <si>
    <t xml:space="preserve">Quantity</t>
  </si>
  <si>
    <t xml:space="preserve">Rate (USD $)</t>
  </si>
  <si>
    <t xml:space="preserve">Amount (USD $)</t>
  </si>
  <si>
    <t xml:space="preserve">Remarks</t>
  </si>
  <si>
    <t xml:space="preserve">SS-101</t>
  </si>
  <si>
    <t xml:space="preserve">Supply of fabricated structural steel columns – perimeter &amp; corner columns, Ground to Level 4 (heavier built-up box/plate sections for facade load path), including cutting, fit-up, welding, cambering, drilling of bolt holes, shop assembly trial-erection and match-marking</t>
  </si>
  <si>
    <t xml:space="preserve">ASTM A992 Gr.50 / AISC 360-22</t>
  </si>
  <si>
    <t xml:space="preserve">See Rate Analysis RA-1</t>
  </si>
  <si>
    <t xml:space="preserve">SS-102</t>
  </si>
  <si>
    <t xml:space="preserve">Supply of fabricated structural steel columns – internal columns, Ground to Level 4, rolled W-shapes</t>
  </si>
  <si>
    <t xml:space="preserve">SS-103</t>
  </si>
  <si>
    <t xml:space="preserve">Supply of fabricated structural steel columns – upper level columns, Level 5 to Roof (reduced section as axial load reduces with height)</t>
  </si>
  <si>
    <t xml:space="preserve">ASTM A992 Gr.50</t>
  </si>
  <si>
    <t xml:space="preserve">SS-104</t>
  </si>
  <si>
    <t xml:space="preserve">Supply of primary floor beams (typical floors), W-shape rolled sections, including end plates, cleats and stiffeners as per IFC drawings</t>
  </si>
  <si>
    <t xml:space="preserve">SS-105</t>
  </si>
  <si>
    <t xml:space="preserve">Supply of secondary / infill floor beams (typical floors), W-shape sections, including shear-stud preparation for composite action</t>
  </si>
  <si>
    <t xml:space="preserve">SS-106</t>
  </si>
  <si>
    <t xml:space="preserve">Supply of transfer beams / built-up plate girders at podium / Level 1 (heavy fabricated sections spanning over column-free retail frontage)</t>
  </si>
  <si>
    <t xml:space="preserve">ASTM A572 Gr.50</t>
  </si>
  <si>
    <t xml:space="preserve">Heavy fabrication – plate girder</t>
  </si>
  <si>
    <t xml:space="preserve">SS-107</t>
  </si>
  <si>
    <t xml:space="preserve">Supply of vertical bracing members (core &amp; perimeter lateral wind/seismic load resisting system) – HSS / wide-flange sections</t>
  </si>
  <si>
    <t xml:space="preserve">ASTM A500 Gr.C / A992 Gr.50</t>
  </si>
  <si>
    <t xml:space="preserve">SS-108</t>
  </si>
  <si>
    <t xml:space="preserve">Supply of horizontal plan bracing / floor diaphragm bracing at select floor levels</t>
  </si>
  <si>
    <t xml:space="preserve">SS-109</t>
  </si>
  <si>
    <t xml:space="preserve">Supply of fabricated roof trusses (triangulated steel trusses over service floor / roof level) including web members, chords and connection plates, designed for gravity plus net wind uplift per ASCE 7-22</t>
  </si>
  <si>
    <t xml:space="preserve">SS-110</t>
  </si>
  <si>
    <t xml:space="preserve">Supply of cold-formed Z/C section purlins for roof framing, sized for Components &amp; Cladding wind uplift pressures per ASCE 7-22</t>
  </si>
  <si>
    <t xml:space="preserve">AISI S100 / ASTM A653</t>
  </si>
  <si>
    <t xml:space="preserve">SS-111</t>
  </si>
  <si>
    <t xml:space="preserve">Supply of wall girts and eave struts (cold-formed sections)</t>
  </si>
  <si>
    <t xml:space="preserve">SS-112</t>
  </si>
  <si>
    <t xml:space="preserve">Supply of base plates, gusset plates, column splice plates and miscellaneous connection plates, cut and drilled to shop drawings</t>
  </si>
  <si>
    <t xml:space="preserve">SS-113</t>
  </si>
  <si>
    <t xml:space="preserve">Supply of headed shear stud connectors for composite metal deck floor system, 3/4 in. dia. x 4-5 in. long</t>
  </si>
  <si>
    <t xml:space="preserve">AWS D1.1 Cl. 7 / AISC 360-22 Ch. I</t>
  </si>
  <si>
    <t xml:space="preserve">Sub-Total – Section A: SUPPLY OF STRUCTURAL STEEL (FABRICATION &amp; SUPPLY AT WORKS)</t>
  </si>
  <si>
    <t xml:space="preserve">SS-201</t>
  </si>
  <si>
    <t xml:space="preserve">Erection of perimeter &amp; corner columns including hoisting, aligning, plumbing, temporary guying/bracing until permanent connections are completed, using mobile/tower cranes</t>
  </si>
  <si>
    <t xml:space="preserve">OSHA 29 CFR 1926 Subpart R</t>
  </si>
  <si>
    <t xml:space="preserve">See Rate Analysis RA-2</t>
  </si>
  <si>
    <t xml:space="preserve">SS-202</t>
  </si>
  <si>
    <t xml:space="preserve">Erection of internal columns</t>
  </si>
  <si>
    <t xml:space="preserve">SS-203</t>
  </si>
  <si>
    <t xml:space="preserve">Erection of upper level columns, Level 5 to Roof</t>
  </si>
  <si>
    <t xml:space="preserve">SS-204</t>
  </si>
  <si>
    <t xml:space="preserve">Erection of primary floor beams including hoisting, positioning, temporary bolting and alignment prior to final connection</t>
  </si>
  <si>
    <t xml:space="preserve">SS-205</t>
  </si>
  <si>
    <t xml:space="preserve">Erection of secondary / infill floor beams</t>
  </si>
  <si>
    <t xml:space="preserve">SS-206</t>
  </si>
  <si>
    <t xml:space="preserve">Erection of transfer beams / plate girders at podium / Level 1, including additional temporary shoring and crane capacity for heavy lifts</t>
  </si>
  <si>
    <t xml:space="preserve">Heavy lift – additional shoring</t>
  </si>
  <si>
    <t xml:space="preserve">SS-207</t>
  </si>
  <si>
    <t xml:space="preserve">Erection of vertical bracing members including fit-up and temporary support</t>
  </si>
  <si>
    <t xml:space="preserve">SS-208</t>
  </si>
  <si>
    <t xml:space="preserve">Erection of horizontal plan bracing / floor diaphragm bracing</t>
  </si>
  <si>
    <t xml:space="preserve">SS-209</t>
  </si>
  <si>
    <t xml:space="preserve">Erection of roof trusses including temporary props, guying and alignment until purlins are fixed</t>
  </si>
  <si>
    <t xml:space="preserve">SS-210</t>
  </si>
  <si>
    <t xml:space="preserve">Erection &amp; fixing of purlins, eave struts and wall girts complete with cleats and sag rods</t>
  </si>
  <si>
    <t xml:space="preserve">Sub-Total – Section B: ERECTION OF STRUCTURAL STEEL AT SITE</t>
  </si>
  <si>
    <t xml:space="preserve">SS-301</t>
  </si>
  <si>
    <t xml:space="preserve">Supply and installation of ASTM A325 high-strength structural bolts, 3/4 in. dia., including nuts, washers and direct-tension indicators, installed per the RCSC Specification to specified pretension, per approved bolt list</t>
  </si>
  <si>
    <t xml:space="preserve">ASTM A325 / RCSC Spec.</t>
  </si>
  <si>
    <t xml:space="preserve">SS-302</t>
  </si>
  <si>
    <t xml:space="preserve">Supply and installation of ASTM A490 high-strength structural bolts, 7/8 in. dia., for heavier moment/shear connections</t>
  </si>
  <si>
    <t xml:space="preserve">ASTM A490 / RCSC Spec.</t>
  </si>
  <si>
    <t xml:space="preserve">SS-303</t>
  </si>
  <si>
    <t xml:space="preserve">Supply and installation of ASTM F1554 Grade 55 anchor rods, 1 in. to 1-1/4 in. dia., with steel templates for typical column base plate fixing, sized for combined gravity and wind uplift per ASCE 7-22</t>
  </si>
  <si>
    <t xml:space="preserve">ASTM F1554 Gr.55</t>
  </si>
  <si>
    <t xml:space="preserve">Excludes foundation concrete</t>
  </si>
  <si>
    <t xml:space="preserve">SS-304</t>
  </si>
  <si>
    <t xml:space="preserve">Supply and installation of ASTM F1554 Grade 105 heavy anchor rods, 1-3/4 in. to 2 in. dia., for transfer column / heavily loaded and hurricane-uplift-governed base plates</t>
  </si>
  <si>
    <t xml:space="preserve">ASTM F1554 Gr.105</t>
  </si>
  <si>
    <t xml:space="preserve">SS-305</t>
  </si>
  <si>
    <t xml:space="preserve">Site welding of structural connections – fillet welds, including electrodes, preheat where required, and visual inspection, by AWS-certified welders per WPS/WPQ</t>
  </si>
  <si>
    <t xml:space="preserve">AWS D1.1</t>
  </si>
  <si>
    <t xml:space="preserve">SS-306</t>
  </si>
  <si>
    <t xml:space="preserve">Site welding of structural connections – complete joint penetration (CJP) butt welds at moment connections, including preheat, backing and visual inspection</t>
  </si>
  <si>
    <t xml:space="preserve">SS-307</t>
  </si>
  <si>
    <t xml:space="preserve">Through-deck stud welding of shear connectors on site (automatic stud welding equipment)</t>
  </si>
  <si>
    <t xml:space="preserve">AWS D1.1 Cl. 7</t>
  </si>
  <si>
    <t xml:space="preserve">Sub-Total – Section C: CONNECTIONS, FASTENERS &amp; SITE WELDING</t>
  </si>
  <si>
    <t xml:space="preserve">SS-401</t>
  </si>
  <si>
    <t xml:space="preserve">Shop application of zinc phosphate / epoxy zinc-rich primer, 2 coats, minimum 3 mils DFT, after surface preparation by shot blasting to SSPC-SP10 (Near-White Metal), upgraded for Florida coastal/marine atmospheric exposure</t>
  </si>
  <si>
    <t xml:space="preserve">SSPC-SP10 / SSPC-PA2</t>
  </si>
  <si>
    <t xml:space="preserve">SS-402</t>
  </si>
  <si>
    <t xml:space="preserve">Site touch-up of shop primer damaged during transit / erection, spot application</t>
  </si>
  <si>
    <t xml:space="preserve">SSPC-SP2/SP3</t>
  </si>
  <si>
    <t xml:space="preserve">SS-403</t>
  </si>
  <si>
    <t xml:space="preserve">Site application of intermediate and finish coats of polyurethane / epoxy paint system (2 coats), suitable for Gulf Coast humidity and UV exposure</t>
  </si>
  <si>
    <t xml:space="preserve">Manufacturer's Spec.</t>
  </si>
  <si>
    <t xml:space="preserve">SS-404</t>
  </si>
  <si>
    <t xml:space="preserve">Supply and application of intumescent fireproof coating system to achieve 120-minute fire rating on primary columns, including base coat, intumescent layer and top seal coat</t>
  </si>
  <si>
    <t xml:space="preserve">UL 263 / ASTM E119</t>
  </si>
  <si>
    <t xml:space="preserve">See Rate Analysis RA-3</t>
  </si>
  <si>
    <t xml:space="preserve">SS-405</t>
  </si>
  <si>
    <t xml:space="preserve">Supply and application of intumescent fireproof coating system to achieve 90-minute fire rating on primary and secondary beams</t>
  </si>
  <si>
    <t xml:space="preserve">SS-406</t>
  </si>
  <si>
    <t xml:space="preserve">Hot-dip galvanizing of exposed external steel members (canopy, external staircase framing) per specified coating class, suited to coastal salt-air exposure</t>
  </si>
  <si>
    <t xml:space="preserve">ASTM A123</t>
  </si>
  <si>
    <t xml:space="preserve">Sub-Total – Section D: SURFACE PROTECTION – PAINTING &amp; FIREPROOFING</t>
  </si>
  <si>
    <t xml:space="preserve">SS-501</t>
  </si>
  <si>
    <t xml:space="preserve">Supply and fixing of galvanized profiled composite metal decking, 1.5-3 in. profile, 22-20 gauge, for composite concrete floor slab, including shear connector interface and end closures</t>
  </si>
  <si>
    <t xml:space="preserve">SDI-C / AISI S100</t>
  </si>
  <si>
    <t xml:space="preserve">SS-502</t>
  </si>
  <si>
    <t xml:space="preserve">Supply and fixing of galvanized profiled metal roof decking, deep-rib profile, fastening pattern designed for Components &amp; Cladding wind uplift per ASCE 7-22, including self-drilling fasteners, sealant and end laps</t>
  </si>
  <si>
    <t xml:space="preserve">SDI-RD / AISI S100</t>
  </si>
  <si>
    <t xml:space="preserve">SS-503</t>
  </si>
  <si>
    <t xml:space="preserve">Supply and fixing of insulated PUF-core wall cladding (insulated metal panels), 26 ga. outer / 26 ga. inner skin, 2 in. PUF core; panels and fasteners selected to resist Components &amp; Cladding wind pressures per ASCE 7-22 and, where located within the Wind-Borne Debris Region, to carry a current Florida Product Approval (FL#)</t>
  </si>
  <si>
    <t xml:space="preserve">Manufacturer's Spec. / FBC Ch.14</t>
  </si>
  <si>
    <t xml:space="preserve">SS-504</t>
  </si>
  <si>
    <t xml:space="preserve">Supply and fixing of ridge cap, flashing, gutter, parapet capping and end closures complete with fixing accessories, hurricane-clip fastened per manufacturer's high-wind detail</t>
  </si>
  <si>
    <t xml:space="preserve">SS-505</t>
  </si>
  <si>
    <t xml:space="preserve">Supply and fixing of architectural louvers / perforated screens (steel sub-framework with aluminum/steel louver blades) at plant enclosures and facade features, product-approved for Florida wind-borne debris requirements where applicable</t>
  </si>
  <si>
    <t xml:space="preserve">FL Product Approval / FBC</t>
  </si>
  <si>
    <t xml:space="preserve">Sub-Total – Section E: METAL DECKING &amp; CLADDING</t>
  </si>
  <si>
    <t xml:space="preserve">SS-601</t>
  </si>
  <si>
    <t xml:space="preserve">Fabrication, supply and erection of steel staircases including stringers, tread plates, landings and connections, per flight (avg. 16 risers), per FBC egress requirements</t>
  </si>
  <si>
    <t xml:space="preserve">AISC 360-22 / FBC Ch.10</t>
  </si>
  <si>
    <t xml:space="preserve">Flight</t>
  </si>
  <si>
    <t xml:space="preserve">SS-602</t>
  </si>
  <si>
    <t xml:space="preserve">Supply and fixing of steel tubular handrails and guardrails with balusters, 42 in. height, painted finish, per FBC/IBC guard height requirements</t>
  </si>
  <si>
    <t xml:space="preserve">FBC Ch.10 / AISC 360</t>
  </si>
  <si>
    <t xml:space="preserve">SS-603</t>
  </si>
  <si>
    <t xml:space="preserve">Supply and fixing of fixed steel access ladders with safety cage, hot-dip galvanized finish</t>
  </si>
  <si>
    <t xml:space="preserve">ASTM A123 / OSHA 1910.23</t>
  </si>
  <si>
    <t xml:space="preserve">SS-604</t>
  </si>
  <si>
    <t xml:space="preserve">Supply and fixing of galvanized steel bar gratings for roof access walkways and plant platforms</t>
  </si>
  <si>
    <t xml:space="preserve">ASTM A123 / AISC 360-22</t>
  </si>
  <si>
    <t xml:space="preserve">SS-605</t>
  </si>
  <si>
    <t xml:space="preserve">Structural steel framing for elevator pit and shaft guide rail brackets, per shaft</t>
  </si>
  <si>
    <t xml:space="preserve">AISC 360-22 / ASME A17.1</t>
  </si>
  <si>
    <t xml:space="preserve">SS-606</t>
  </si>
  <si>
    <t xml:space="preserve">Structural steel framing for rooftop plant / equipment platform (HVAC, cooling towers, generator enclosure), designed for wind uplift per ASCE 7-22</t>
  </si>
  <si>
    <t xml:space="preserve">AISC 360-22</t>
  </si>
  <si>
    <t xml:space="preserve">Sub-Total – Section F: MISCELLANEOUS STEEL WORKS</t>
  </si>
  <si>
    <t xml:space="preserve">SS-701</t>
  </si>
  <si>
    <t xml:space="preserve">Ultrasonic Testing (UT) of complete joint penetration welds at critical connections, by AWS-certified (CWI) third-party agency, including reports</t>
  </si>
  <si>
    <t xml:space="preserve">AWS D1.1 Cl.6 / ASNT</t>
  </si>
  <si>
    <t xml:space="preserve">Joint</t>
  </si>
  <si>
    <t xml:space="preserve">SS-702</t>
  </si>
  <si>
    <t xml:space="preserve">Liquid Penetrant Testing (PT) of fillet welds at moment connections</t>
  </si>
  <si>
    <t xml:space="preserve">ASTM E165</t>
  </si>
  <si>
    <t xml:space="preserve">SS-703</t>
  </si>
  <si>
    <t xml:space="preserve">Radiographic Testing (RT) of critical complete-joint-penetration welds at transfer structure connections</t>
  </si>
  <si>
    <t xml:space="preserve">ASTM E94/E1032</t>
  </si>
  <si>
    <t xml:space="preserve">Transfer structure only</t>
  </si>
  <si>
    <t xml:space="preserve">SS-704</t>
  </si>
  <si>
    <t xml:space="preserve">Third-party inspection of fabrication (dimensional &amp; visual checks) and review of mill test reports for all structural steel supplied, by AISC-recognized inspection agency</t>
  </si>
  <si>
    <t xml:space="preserve">AISC 360-22 Ch.N</t>
  </si>
  <si>
    <t xml:space="preserve">Lot</t>
  </si>
  <si>
    <t xml:space="preserve">SS-705</t>
  </si>
  <si>
    <t xml:space="preserve">High-strength bolt (A325/A490) installation verification testing – calibrated wrench / turn-of-nut / DTI verification per RCSC Specification</t>
  </si>
  <si>
    <t xml:space="preserve">RCSC Spec.</t>
  </si>
  <si>
    <t xml:space="preserve">SS-706</t>
  </si>
  <si>
    <t xml:space="preserve">Dry Film Thickness (DFT) verification survey of shop primer and finish paint system, statistical sampling per coating specification</t>
  </si>
  <si>
    <t xml:space="preserve">SSPC-PA2</t>
  </si>
  <si>
    <t xml:space="preserve">SS-707</t>
  </si>
  <si>
    <t xml:space="preserve">Fireproofing thickness verification survey (intumescent coating DFT check against UL 263 fire rating requirement)</t>
  </si>
  <si>
    <t xml:space="preserve">UL 263 / Manufacturer's Spec.</t>
  </si>
  <si>
    <t xml:space="preserve">SS-708</t>
  </si>
  <si>
    <t xml:space="preserve">Threshold Building Special Inspection services for the structural steel scope (structural steel portion of the Structural Inspection Plan), by a Florida-licensed Special Inspector</t>
  </si>
  <si>
    <t xml:space="preserve">F.S. §553.79 / Rule 61G15</t>
  </si>
  <si>
    <t xml:space="preserve">Statutory requirement – threshold building</t>
  </si>
  <si>
    <t xml:space="preserve">Sub-Total – Section G: TESTING, INSPECTION &amp; QUALITY CONTROL</t>
  </si>
  <si>
    <t xml:space="preserve">SS-801</t>
  </si>
  <si>
    <t xml:space="preserve">Mobilization and demobilization of tower cranes, mobile cranes and erection equipment to/from site</t>
  </si>
  <si>
    <t xml:space="preserve">Lump Sum</t>
  </si>
  <si>
    <t xml:space="preserve">SS-802</t>
  </si>
  <si>
    <t xml:space="preserve">Tower crane erection, monthly operation (incl. NCCCO-certified operator, fuel/power, maintenance) and final dismantling for the steel erection duration</t>
  </si>
  <si>
    <t xml:space="preserve">Site Erection Plan</t>
  </si>
  <si>
    <t xml:space="preserve">Month</t>
  </si>
  <si>
    <t xml:space="preserve">SS-803</t>
  </si>
  <si>
    <t xml:space="preserve">Temporary works including erection scaffolding, safety nets, guard rails, tie-backs and edge protection during steel erection, per OSHA 29 CFR 1926 Subpart R and the approved Site-Specific Erection Plan</t>
  </si>
  <si>
    <t xml:space="preserve">OSHA 1926 Subpart R</t>
  </si>
  <si>
    <t xml:space="preserve">SS-804</t>
  </si>
  <si>
    <t xml:space="preserve">Preparation and submission of as-built drawings and O&amp;M documentation for structural steel works, including redlines and final PDF/CAD handover set</t>
  </si>
  <si>
    <t xml:space="preserve">Contract Requirement</t>
  </si>
  <si>
    <t xml:space="preserve">SS-805</t>
  </si>
  <si>
    <t xml:space="preserve">Liaison and documentation support for building permit, threshold building compliance and structural inspection statutory requirements with the local AHJ</t>
  </si>
  <si>
    <t xml:space="preserve">F.S. §553.79 / Local AHJ</t>
  </si>
  <si>
    <t xml:space="preserve">SS-806</t>
  </si>
  <si>
    <t xml:space="preserve">Provisional Sum – Hurricane / Named-Storm Preparedness &amp; Site Securing (crane tie-down/jib-lowering, securing of loose materials and scaffolding, standby labor), per named storm event within the Contract Period</t>
  </si>
  <si>
    <t xml:space="preserve">Site HSE Plan</t>
  </si>
  <si>
    <t xml:space="preserve">Provisional – reconcile against actual named-storm events</t>
  </si>
  <si>
    <t xml:space="preserve">Sub-Total – Section H: MOBILIZATION, PLANT &amp; TEMPORARY WORKS</t>
  </si>
  <si>
    <t xml:space="preserve">GRAND TOTAL – STRUCTURAL STEEL WORKS (SECTIONS A–H)</t>
  </si>
  <si>
    <t xml:space="preserve">RATE ANALYSIS – BASIC RATE BUILD-UP (SUPPORTING BACKUP, LIVE-LINKED TO BOQ)</t>
  </si>
  <si>
    <t xml:space="preserve">Illustrative cost build-up for 3 representative BOQ items, following standard estimating methodology (Material + Labor + Consumables + Overheads + Profit). The NET RATE cells below are linked live into the 'BOQ - Structural Steel' sheet for items SS-101, SS-201 and SS-404 — edit inputs here, not the BOQ cell directly.</t>
  </si>
  <si>
    <t xml:space="preserve">RA-1 — SS-101: Supply of Structural Steel Columns (Perimeter &amp; Corner, Ground to Level 4)  |  Unit: Ton</t>
  </si>
  <si>
    <t xml:space="preserve">Sl.</t>
  </si>
  <si>
    <t xml:space="preserve">Cost Component</t>
  </si>
  <si>
    <t xml:space="preserve">Qty</t>
  </si>
  <si>
    <t xml:space="preserve">Rate ($)</t>
  </si>
  <si>
    <t xml:space="preserve">Amount ($)</t>
  </si>
  <si>
    <t xml:space="preserve">Raw material – W-shapes/plate, ASTM A992/A572 Gr.50 (incl. 6% cutting/fabrication wastage)</t>
  </si>
  <si>
    <t xml:space="preserve">Fabrication labor – cutting, fit-up, welding, drilling, cambering, shop assembly</t>
  </si>
  <si>
    <t xml:space="preserve">Consumables – welding electrodes, shielding gas, grinding discs, drill bits</t>
  </si>
  <si>
    <t xml:space="preserve">Sub-Total (Material, Labor &amp; Consumables)</t>
  </si>
  <si>
    <t xml:space="preserve">Add: Factory / Works Overheads @ 7%</t>
  </si>
  <si>
    <t xml:space="preserve">Sub-Total</t>
  </si>
  <si>
    <t xml:space="preserve">Add: Transportation to Site (avg. lead 30 mi)</t>
  </si>
  <si>
    <t xml:space="preserve">Add: Contractor's Site Overheads @ 7%</t>
  </si>
  <si>
    <t xml:space="preserve">Add: Profit Margin @ 8%</t>
  </si>
  <si>
    <t xml:space="preserve">NET RATE PER TON (carried to BOQ item SS-101)</t>
  </si>
  <si>
    <t xml:space="preserve">RA-2 — SS-201: Erection of Structural Steel Columns (Perimeter &amp; Corner)  |  Unit: Ton</t>
  </si>
  <si>
    <t xml:space="preserve">Crane &amp; rigging cost (mobile/tower crane, avg. hrs per ton)</t>
  </si>
  <si>
    <t xml:space="preserve">Erection labor – ironworkers, fitters, bolting crew</t>
  </si>
  <si>
    <t xml:space="preserve">Consumables – shims, temporary bracing materials, misc. hardware</t>
  </si>
  <si>
    <t xml:space="preserve">Add: Site Overheads @ 8%</t>
  </si>
  <si>
    <t xml:space="preserve">Add: Safety &amp; QA Supervision @ 5%</t>
  </si>
  <si>
    <t xml:space="preserve">NET RATE PER TON (carried to BOQ item SS-201)</t>
  </si>
  <si>
    <t xml:space="preserve">RA-3 — SS-404: Intumescent Fireproof Coating – Columns (120-Minute Fire Rating, UL 263)  |  Unit: SF</t>
  </si>
  <si>
    <t xml:space="preserve">Material – intumescent coating system (base coat + intumescent layer + top seal)</t>
  </si>
  <si>
    <t xml:space="preserve">Application labor – specialist certified applicator crew</t>
  </si>
  <si>
    <t xml:space="preserve">Equipment – spray rig, access scaffolding (amortized)</t>
  </si>
  <si>
    <t xml:space="preserve">Add: Overheads @ 8%</t>
  </si>
  <si>
    <t xml:space="preserve">Add: Profit Margin @ 10%</t>
  </si>
  <si>
    <t xml:space="preserve">NET RATE PER SF (carried to BOQ item SS-404)</t>
  </si>
  <si>
    <t xml:space="preserve">BOQ SUMMARY / ABSTRACT OF COST</t>
  </si>
  <si>
    <t xml:space="preserve">Section Description</t>
  </si>
  <si>
    <t xml:space="preserve">Section A – SUPPLY OF STRUCTURAL STEEL (FABRICATION &amp; SUPPLY AT WORKS)</t>
  </si>
  <si>
    <t xml:space="preserve">Section B – ERECTION OF STRUCTURAL STEEL AT SITE</t>
  </si>
  <si>
    <t xml:space="preserve">Section C – CONNECTIONS, FASTENERS &amp; SITE WELDING</t>
  </si>
  <si>
    <t xml:space="preserve">Section D – SURFACE PROTECTION – PAINTING &amp; FIREPROOFING</t>
  </si>
  <si>
    <t xml:space="preserve">Section E – METAL DECKING &amp; CLADDING</t>
  </si>
  <si>
    <t xml:space="preserve">Section F – MISCELLANEOUS STEEL WORKS</t>
  </si>
  <si>
    <t xml:space="preserve">Section G – TESTING, INSPECTION &amp; QUALITY CONTROL</t>
  </si>
  <si>
    <t xml:space="preserve">Section H – MOBILIZATION, PLANT &amp; TEMPORARY WORKS</t>
  </si>
  <si>
    <t xml:space="preserve">Sub-Total (Sections A–H)</t>
  </si>
  <si>
    <t xml:space="preserve">Add: Contractor's Overheads @ 10%</t>
  </si>
  <si>
    <t xml:space="preserve">Add: Profit Margin @ 3%</t>
  </si>
  <si>
    <t xml:space="preserve">Add: Contingency @ 0%</t>
  </si>
  <si>
    <t xml:space="preserve">GRAND TOTAL BID AMOUNT</t>
  </si>
  <si>
    <t xml:space="preserve">MATERIAL TAKE-OFF &amp; TONNAGE CROSS-CHECK</t>
  </si>
  <si>
    <t xml:space="preserve">Independent sanity check comparing structural steel tonnage priced in the BOQ (Section A supply items) against a benchmark lb/SF steel-intensity estimate typical of a braced steel-frame office building in a high-wind (hurricane) region, per standard estimating practice before tender issue.</t>
  </si>
  <si>
    <t xml:space="preserve">Structural Element (Section A supply item)</t>
  </si>
  <si>
    <t xml:space="preserve">BOQ Item Code</t>
  </si>
  <si>
    <t xml:space="preserve">Quantity (Tons)</t>
  </si>
  <si>
    <t xml:space="preserve">Supply of fabricated structural steel columns – perimeter &amp; corner columns</t>
  </si>
  <si>
    <t xml:space="preserve">Supply of fabricated structural steel columns – internal columns</t>
  </si>
  <si>
    <t xml:space="preserve">Supply of fabricated structural steel columns – upper level columns</t>
  </si>
  <si>
    <t xml:space="preserve">Supply of primary floor beams</t>
  </si>
  <si>
    <t xml:space="preserve">Supply of secondary / infill floor beams</t>
  </si>
  <si>
    <t xml:space="preserve">Supply of transfer beams / built-up plate girders at podium / Level 1</t>
  </si>
  <si>
    <t xml:space="preserve">Supply of vertical bracing members</t>
  </si>
  <si>
    <t xml:space="preserve">Supply of fabricated roof trusses</t>
  </si>
  <si>
    <t xml:space="preserve">Supply of cold-formed Z/C section purlins for roof framing</t>
  </si>
  <si>
    <t xml:space="preserve">Supply of wall girts and eave struts</t>
  </si>
  <si>
    <t xml:space="preserve">Supply of base plates</t>
  </si>
  <si>
    <t xml:space="preserve">Total Structural Steel Tonnage Priced (Section A supply items)</t>
  </si>
  <si>
    <t xml:space="preserve">Gross Floor Area (SF)</t>
  </si>
  <si>
    <t xml:space="preserve">Assumed Steel Intensity Benchmark – braced composite steel frame, G+8 commercial, high-wind (hurricane) region</t>
  </si>
  <si>
    <t xml:space="preserve">lb/SF</t>
  </si>
  <si>
    <t xml:space="preserve">Benchmark Tonnage (GFA × lb/SF ÷ 2,000)</t>
  </si>
  <si>
    <t xml:space="preserve">Variance – Priced Tonnage vs. Benchmark</t>
  </si>
  <si>
    <t xml:space="preserve">BID FORM / DECLARATION</t>
  </si>
  <si>
    <t xml:space="preserve">Structural Steel Works – Bayshore Pointe Corporate Center  |  BOQ Ref: BOQ/SSW/FL/2026/001</t>
  </si>
  <si>
    <t xml:space="preserve">We, the undersigned, having examined the Drawings, Technical Specifications, General Notes &amp; Preambles and this Bill of Quantities for the Structural Steel Works of the above-named project, and having satisfied ourselves as to the nature and scope of the works, the Florida Building Code requirements, and local site conditions affecting the same, hereby offer to execute and complete the said Works and remedy any defects therein in conformity with the said documents for the sum stated below.</t>
  </si>
  <si>
    <t xml:space="preserve">Grand Total Bid Amount (USD $, incl. applicable tax)</t>
  </si>
  <si>
    <t xml:space="preserve">Amount in Words</t>
  </si>
  <si>
    <t xml:space="preserve">[Regenerate if Grand Total changes]</t>
  </si>
  <si>
    <t xml:space="preserve">Bid / Tender Validity</t>
  </si>
  <si>
    <t xml:space="preserve">90 days from the date of bid submission</t>
  </si>
  <si>
    <t xml:space="preserve">Bid Bond</t>
  </si>
  <si>
    <t xml:space="preserve">[Per AIA Document A310, if required by the Instructions to Bidders / RFP]</t>
  </si>
  <si>
    <t xml:space="preserve">We understand that the Owner is not bound to accept the lowest or any bid received, and reserves the right to reject any or all bids without assigning reasons. We confirm that the rates and amounts quoted in the accompanying Bill of Quantities are firm, complete and inclusive of all costs as defined in the General Notes &amp; Preambles, and that no claim for additional payment will be made on grounds of misunderstanding or misinterpretation of the tender documents. We confirm our structural steel scope will be executed in full compliance with the Florida Building Code, AISC 360-22, and applicable Florida Statute §553.79 threshold building inspection requirements.</t>
  </si>
  <si>
    <t xml:space="preserve">AUTHORIZED SIGNATORY – ON BEHALF OF THE BIDDER</t>
  </si>
  <si>
    <t xml:space="preserve">Name of Bidder / Company</t>
  </si>
  <si>
    <t xml:space="preserve">Name of Authorized Signatory</t>
  </si>
  <si>
    <t xml:space="preserve">Designation</t>
  </si>
  <si>
    <t xml:space="preserve">Florida Contractor License No. (CGC/CBC)</t>
  </si>
  <si>
    <t xml:space="preserve">Company FEIN</t>
  </si>
  <si>
    <t xml:space="preserve">Address</t>
  </si>
  <si>
    <t xml:space="preserve">Signature &amp; Company Seal</t>
  </si>
  <si>
    <t xml:space="preserve">Witness – Name &amp; Signature</t>
  </si>
</sst>
</file>

<file path=xl/styles.xml><?xml version="1.0" encoding="utf-8"?>
<styleSheet xmlns="http://schemas.openxmlformats.org/spreadsheetml/2006/main">
  <numFmts count="6">
    <numFmt numFmtId="164" formatCode="General"/>
    <numFmt numFmtId="165" formatCode="#,##0.00"/>
    <numFmt numFmtId="166" formatCode="\$#,##0.00"/>
    <numFmt numFmtId="167" formatCode="#,##0"/>
    <numFmt numFmtId="168" formatCode="0.00"/>
    <numFmt numFmtId="169" formatCode="0.0%"/>
  </numFmts>
  <fonts count="17">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b val="true"/>
      <sz val="13"/>
      <color rgb="FF0F4A77"/>
      <name val="Arial"/>
      <family val="0"/>
      <charset val="1"/>
    </font>
    <font>
      <i val="true"/>
      <sz val="11"/>
      <color rgb="FF55677A"/>
      <name val="Arial"/>
      <family val="0"/>
      <charset val="1"/>
    </font>
    <font>
      <b val="true"/>
      <sz val="10"/>
      <name val="Arial"/>
      <family val="0"/>
      <charset val="1"/>
    </font>
    <font>
      <sz val="10"/>
      <name val="Arial"/>
      <family val="0"/>
      <charset val="1"/>
    </font>
    <font>
      <i val="true"/>
      <sz val="9"/>
      <color rgb="FF8A5A00"/>
      <name val="Arial"/>
      <family val="0"/>
      <charset val="1"/>
    </font>
    <font>
      <b val="true"/>
      <sz val="14"/>
      <color rgb="FFFFFFFF"/>
      <name val="Arial"/>
      <family val="0"/>
      <charset val="1"/>
    </font>
    <font>
      <i val="true"/>
      <sz val="9"/>
      <color rgb="FFFFFFFF"/>
      <name val="Arial"/>
      <family val="0"/>
      <charset val="1"/>
    </font>
    <font>
      <b val="true"/>
      <sz val="10"/>
      <color rgb="FFFFFFFF"/>
      <name val="Arial"/>
      <family val="0"/>
      <charset val="1"/>
    </font>
    <font>
      <b val="true"/>
      <sz val="11"/>
      <color rgb="FF0F4A77"/>
      <name val="Arial"/>
      <family val="0"/>
      <charset val="1"/>
    </font>
    <font>
      <b val="true"/>
      <sz val="11"/>
      <color rgb="FFFFFFFF"/>
      <name val="Arial"/>
      <family val="0"/>
      <charset val="1"/>
    </font>
    <font>
      <i val="true"/>
      <sz val="9"/>
      <color rgb="FF55677A"/>
      <name val="Arial"/>
      <family val="0"/>
      <charset val="1"/>
    </font>
    <font>
      <b val="true"/>
      <sz val="10"/>
      <color rgb="FF0F4A77"/>
      <name val="Arial"/>
      <family val="0"/>
      <charset val="1"/>
    </font>
  </fonts>
  <fills count="7">
    <fill>
      <patternFill patternType="none"/>
    </fill>
    <fill>
      <patternFill patternType="gray125"/>
    </fill>
    <fill>
      <patternFill patternType="solid">
        <fgColor rgb="FF0F4A77"/>
        <bgColor rgb="FF17629B"/>
      </patternFill>
    </fill>
    <fill>
      <patternFill patternType="solid">
        <fgColor rgb="FFEAF3FB"/>
        <bgColor rgb="FFFFFFFF"/>
      </patternFill>
    </fill>
    <fill>
      <patternFill patternType="solid">
        <fgColor rgb="FFFFF6DA"/>
        <bgColor rgb="FFFFFFFF"/>
      </patternFill>
    </fill>
    <fill>
      <patternFill patternType="solid">
        <fgColor rgb="FF17629B"/>
        <bgColor rgb="FF0F4A77"/>
      </patternFill>
    </fill>
    <fill>
      <patternFill patternType="solid">
        <fgColor rgb="FFFFFF00"/>
        <bgColor rgb="FFFFFF00"/>
      </patternFill>
    </fill>
  </fills>
  <borders count="2">
    <border diagonalUp="false" diagonalDown="false">
      <left/>
      <right/>
      <top/>
      <bottom/>
      <diagonal/>
    </border>
    <border diagonalUp="false" diagonalDown="false">
      <left style="thin">
        <color rgb="FFC9D9E5"/>
      </left>
      <right style="thin">
        <color rgb="FFC9D9E5"/>
      </right>
      <top style="thin">
        <color rgb="FFC9D9E5"/>
      </top>
      <bottom style="thin">
        <color rgb="FFC9D9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4"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10" fillId="2" borderId="0" xfId="0" applyFont="true" applyBorder="true" applyAlignment="true" applyProtection="false">
      <alignment horizontal="center" vertical="center" textRotation="0" wrapText="true" indent="0" shrinkToFit="false"/>
      <protection locked="true" hidden="false"/>
    </xf>
    <xf numFmtId="164" fontId="11" fillId="2" borderId="0" xfId="0" applyFont="true" applyBorder="true" applyAlignment="true" applyProtection="false">
      <alignment horizontal="center" vertical="center" textRotation="0" wrapText="true" indent="0" shrinkToFit="false"/>
      <protection locked="true" hidden="false"/>
    </xf>
    <xf numFmtId="164" fontId="12" fillId="5"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top" textRotation="0" wrapText="fals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10" fillId="2" borderId="0"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left" vertical="top" textRotation="0" wrapText="false" indent="0" shrinkToFit="false"/>
      <protection locked="true" hidden="false"/>
    </xf>
    <xf numFmtId="165" fontId="8" fillId="6" borderId="1" xfId="0" applyFont="true" applyBorder="true" applyAlignment="true" applyProtection="false">
      <alignment horizontal="left" vertical="top" textRotation="0" wrapText="false" indent="0" shrinkToFit="false"/>
      <protection locked="true" hidden="false"/>
    </xf>
    <xf numFmtId="166" fontId="8" fillId="0" borderId="1" xfId="0" applyFont="true" applyBorder="true" applyAlignment="true" applyProtection="false">
      <alignment horizontal="left" vertical="top" textRotation="0" wrapText="false" indent="0" shrinkToFit="false"/>
      <protection locked="true" hidden="false"/>
    </xf>
    <xf numFmtId="166" fontId="8" fillId="6" borderId="1" xfId="0" applyFont="true" applyBorder="true" applyAlignment="true" applyProtection="false">
      <alignment horizontal="left" vertical="top"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6" fontId="7" fillId="3"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14" fillId="2" borderId="0" xfId="0" applyFont="true" applyBorder="true" applyAlignment="false" applyProtection="false">
      <alignment horizontal="general" vertical="bottom" textRotation="0" wrapText="false" indent="0" shrinkToFit="false"/>
      <protection locked="true" hidden="false"/>
    </xf>
    <xf numFmtId="166" fontId="14"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general" vertical="bottom" textRotation="0" wrapText="true" indent="0" shrinkToFit="false"/>
      <protection locked="true" hidden="false"/>
    </xf>
    <xf numFmtId="164" fontId="13" fillId="3" borderId="0"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true" applyProtection="false">
      <alignment horizontal="center" vertical="top"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6" fontId="13" fillId="0" borderId="0" xfId="0" applyFont="true" applyBorder="false" applyAlignment="false" applyProtection="false">
      <alignment horizontal="general" vertical="bottom" textRotation="0" wrapText="false" indent="0" shrinkToFit="false"/>
      <protection locked="true" hidden="false"/>
    </xf>
    <xf numFmtId="166" fontId="7" fillId="3" borderId="0" xfId="0" applyFont="true" applyBorder="false" applyAlignment="false" applyProtection="false">
      <alignment horizontal="general" vertical="bottom" textRotation="0" wrapText="false" indent="0" shrinkToFit="false"/>
      <protection locked="true" hidden="false"/>
    </xf>
    <xf numFmtId="165" fontId="8" fillId="0" borderId="1" xfId="0" applyFont="true" applyBorder="true" applyAlignment="true" applyProtection="false">
      <alignment horizontal="left" vertical="top" textRotation="0" wrapText="false" indent="0" shrinkToFit="false"/>
      <protection locked="true" hidden="false"/>
    </xf>
    <xf numFmtId="165" fontId="7" fillId="3" borderId="0" xfId="0" applyFont="true" applyBorder="false" applyAlignment="false" applyProtection="false">
      <alignment horizontal="general" vertical="bottom" textRotation="0" wrapText="false" indent="0" shrinkToFit="false"/>
      <protection locked="true" hidden="false"/>
    </xf>
    <xf numFmtId="167" fontId="8" fillId="6" borderId="1" xfId="0" applyFont="true" applyBorder="true" applyAlignment="true" applyProtection="false">
      <alignment horizontal="left" vertical="top" textRotation="0" wrapText="false" indent="0" shrinkToFit="false"/>
      <protection locked="true" hidden="false"/>
    </xf>
    <xf numFmtId="168" fontId="8" fillId="6" borderId="1" xfId="0" applyFont="true" applyBorder="true" applyAlignment="true" applyProtection="false">
      <alignment horizontal="left" vertical="top"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true" applyAlignment="true" applyProtection="false">
      <alignment horizontal="center" vertical="bottom" textRotation="0" wrapText="false" indent="0" shrinkToFit="false"/>
      <protection locked="true" hidden="false"/>
    </xf>
    <xf numFmtId="164" fontId="11" fillId="2" borderId="0"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A5A00"/>
      <rgbColor rgb="FF800080"/>
      <rgbColor rgb="FF008080"/>
      <rgbColor rgb="FFC0C0C0"/>
      <rgbColor rgb="FF808080"/>
      <rgbColor rgb="FF9999FF"/>
      <rgbColor rgb="FF993366"/>
      <rgbColor rgb="FFFFF6DA"/>
      <rgbColor rgb="FFEAF3FB"/>
      <rgbColor rgb="FF660066"/>
      <rgbColor rgb="FFFF8080"/>
      <rgbColor rgb="FF17629B"/>
      <rgbColor rgb="FFC9D9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677A"/>
      <rgbColor rgb="FF969696"/>
      <rgbColor rgb="FF0F4A77"/>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4"/>
    <col collapsed="false" customWidth="true" hidden="false" outlineLevel="0" max="4" min="4" style="0" width="78"/>
  </cols>
  <sheetData>
    <row r="1" customFormat="false" ht="33.75" hidden="false" customHeight="true" outlineLevel="0" collapsed="false">
      <c r="A1" s="1" t="s">
        <v>0</v>
      </c>
      <c r="B1" s="1"/>
      <c r="C1" s="1"/>
      <c r="D1" s="1"/>
    </row>
    <row r="2" customFormat="false" ht="25.5" hidden="false" customHeight="true" outlineLevel="0" collapsed="false">
      <c r="A2" s="2" t="s">
        <v>1</v>
      </c>
      <c r="B2" s="2"/>
      <c r="C2" s="2"/>
      <c r="D2" s="2"/>
    </row>
    <row r="3" customFormat="false" ht="19.5" hidden="false" customHeight="true" outlineLevel="0" collapsed="false">
      <c r="A3" s="3" t="s">
        <v>2</v>
      </c>
      <c r="B3" s="3"/>
      <c r="C3" s="3"/>
      <c r="D3" s="3"/>
    </row>
    <row r="5" customFormat="false" ht="19.5" hidden="false" customHeight="true" outlineLevel="0" collapsed="false">
      <c r="A5" s="4" t="s">
        <v>3</v>
      </c>
      <c r="B5" s="4"/>
      <c r="C5" s="4"/>
      <c r="D5" s="4"/>
    </row>
    <row r="6" customFormat="false" ht="15" hidden="false" customHeight="true" outlineLevel="0" collapsed="false">
      <c r="B6" s="5" t="s">
        <v>4</v>
      </c>
      <c r="D6" s="6" t="s">
        <v>5</v>
      </c>
    </row>
    <row r="7" customFormat="false" ht="15" hidden="false" customHeight="true" outlineLevel="0" collapsed="false">
      <c r="B7" s="5" t="s">
        <v>6</v>
      </c>
      <c r="D7" s="6" t="s">
        <v>7</v>
      </c>
    </row>
    <row r="8" customFormat="false" ht="15" hidden="false" customHeight="true" outlineLevel="0" collapsed="false">
      <c r="B8" s="5" t="s">
        <v>8</v>
      </c>
      <c r="D8" s="6" t="s">
        <v>9</v>
      </c>
    </row>
    <row r="9" customFormat="false" ht="15" hidden="false" customHeight="true" outlineLevel="0" collapsed="false">
      <c r="B9" s="5" t="s">
        <v>10</v>
      </c>
      <c r="D9" s="6" t="s">
        <v>11</v>
      </c>
    </row>
    <row r="10" customFormat="false" ht="15" hidden="false" customHeight="true" outlineLevel="0" collapsed="false">
      <c r="B10" s="5" t="s">
        <v>12</v>
      </c>
      <c r="D10" s="6" t="s">
        <v>13</v>
      </c>
    </row>
    <row r="11" customFormat="false" ht="15" hidden="false" customHeight="true" outlineLevel="0" collapsed="false">
      <c r="B11" s="5" t="s">
        <v>14</v>
      </c>
      <c r="D11" s="6" t="s">
        <v>15</v>
      </c>
    </row>
    <row r="12" customFormat="false" ht="30" hidden="false" customHeight="true" outlineLevel="0" collapsed="false">
      <c r="B12" s="5" t="s">
        <v>16</v>
      </c>
      <c r="D12" s="6" t="s">
        <v>17</v>
      </c>
    </row>
    <row r="13" customFormat="false" ht="15" hidden="false" customHeight="true" outlineLevel="0" collapsed="false">
      <c r="B13" s="5" t="s">
        <v>18</v>
      </c>
      <c r="D13" s="6" t="s">
        <v>19</v>
      </c>
    </row>
    <row r="14" customFormat="false" ht="15" hidden="false" customHeight="true" outlineLevel="0" collapsed="false">
      <c r="B14" s="5" t="s">
        <v>20</v>
      </c>
      <c r="D14" s="6" t="s">
        <v>21</v>
      </c>
    </row>
    <row r="15" customFormat="false" ht="15" hidden="false" customHeight="true" outlineLevel="0" collapsed="false">
      <c r="B15" s="5" t="s">
        <v>22</v>
      </c>
      <c r="D15" s="6" t="s">
        <v>23</v>
      </c>
    </row>
    <row r="16" customFormat="false" ht="30" hidden="false" customHeight="true" outlineLevel="0" collapsed="false">
      <c r="B16" s="5" t="s">
        <v>24</v>
      </c>
      <c r="D16" s="6" t="s">
        <v>25</v>
      </c>
    </row>
    <row r="17" customFormat="false" ht="30" hidden="false" customHeight="true" outlineLevel="0" collapsed="false">
      <c r="B17" s="5" t="s">
        <v>26</v>
      </c>
      <c r="D17" s="6" t="s">
        <v>27</v>
      </c>
    </row>
    <row r="18" customFormat="false" ht="30" hidden="false" customHeight="true" outlineLevel="0" collapsed="false">
      <c r="B18" s="5" t="s">
        <v>28</v>
      </c>
      <c r="D18" s="6" t="s">
        <v>29</v>
      </c>
    </row>
    <row r="19" customFormat="false" ht="30" hidden="false" customHeight="true" outlineLevel="0" collapsed="false">
      <c r="B19" s="5" t="s">
        <v>30</v>
      </c>
      <c r="D19" s="6" t="s">
        <v>31</v>
      </c>
    </row>
    <row r="20" customFormat="false" ht="15" hidden="false" customHeight="true" outlineLevel="0" collapsed="false">
      <c r="B20" s="5" t="s">
        <v>32</v>
      </c>
      <c r="D20" s="6" t="s">
        <v>33</v>
      </c>
    </row>
    <row r="21" customFormat="false" ht="15" hidden="false" customHeight="true" outlineLevel="0" collapsed="false">
      <c r="B21" s="5" t="s">
        <v>34</v>
      </c>
      <c r="D21" s="6" t="s">
        <v>35</v>
      </c>
    </row>
    <row r="22" customFormat="false" ht="15" hidden="false" customHeight="true" outlineLevel="0" collapsed="false">
      <c r="B22" s="5" t="s">
        <v>36</v>
      </c>
      <c r="D22" s="6" t="s">
        <v>37</v>
      </c>
    </row>
    <row r="23" customFormat="false" ht="15" hidden="false" customHeight="true" outlineLevel="0" collapsed="false">
      <c r="B23" s="5" t="s">
        <v>38</v>
      </c>
      <c r="D23" s="6" t="s">
        <v>39</v>
      </c>
    </row>
    <row r="24" customFormat="false" ht="15" hidden="false" customHeight="true" outlineLevel="0" collapsed="false">
      <c r="B24" s="5" t="s">
        <v>40</v>
      </c>
      <c r="D24" s="6" t="s">
        <v>41</v>
      </c>
    </row>
    <row r="25" customFormat="false" ht="15" hidden="false" customHeight="true" outlineLevel="0" collapsed="false">
      <c r="B25" s="5" t="s">
        <v>42</v>
      </c>
      <c r="D25" s="6" t="s">
        <v>43</v>
      </c>
    </row>
    <row r="27" customFormat="false" ht="54.75" hidden="false" customHeight="true" outlineLevel="0" collapsed="false">
      <c r="A27" s="7" t="s">
        <v>44</v>
      </c>
      <c r="B27" s="7"/>
      <c r="C27" s="7"/>
      <c r="D27" s="7"/>
    </row>
    <row r="29" customFormat="false" ht="15" hidden="false" customHeight="false" outlineLevel="0" collapsed="false">
      <c r="A29" s="4" t="s">
        <v>45</v>
      </c>
      <c r="B29" s="4"/>
      <c r="C29" s="4"/>
      <c r="D29" s="4"/>
    </row>
    <row r="30" customFormat="false" ht="15" hidden="false" customHeight="false" outlineLevel="0" collapsed="false">
      <c r="B30" s="8" t="s">
        <v>46</v>
      </c>
      <c r="C30" s="8"/>
      <c r="D30" s="8"/>
    </row>
    <row r="31" customFormat="false" ht="15" hidden="false" customHeight="false" outlineLevel="0" collapsed="false">
      <c r="B31" s="8" t="s">
        <v>47</v>
      </c>
      <c r="C31" s="8"/>
      <c r="D31" s="8"/>
    </row>
    <row r="32" customFormat="false" ht="15" hidden="false" customHeight="false" outlineLevel="0" collapsed="false">
      <c r="B32" s="8" t="s">
        <v>48</v>
      </c>
      <c r="C32" s="8"/>
      <c r="D32" s="8"/>
    </row>
    <row r="33" customFormat="false" ht="15" hidden="false" customHeight="false" outlineLevel="0" collapsed="false">
      <c r="B33" s="8" t="s">
        <v>49</v>
      </c>
      <c r="C33" s="8"/>
      <c r="D33" s="8"/>
    </row>
    <row r="34" customFormat="false" ht="15" hidden="false" customHeight="false" outlineLevel="0" collapsed="false">
      <c r="B34" s="8" t="s">
        <v>50</v>
      </c>
      <c r="C34" s="8"/>
      <c r="D34" s="8"/>
    </row>
    <row r="35" customFormat="false" ht="15" hidden="false" customHeight="false" outlineLevel="0" collapsed="false">
      <c r="B35" s="8" t="s">
        <v>51</v>
      </c>
      <c r="C35" s="8"/>
      <c r="D35" s="8"/>
    </row>
    <row r="36" customFormat="false" ht="15" hidden="false" customHeight="false" outlineLevel="0" collapsed="false">
      <c r="B36" s="8" t="s">
        <v>52</v>
      </c>
      <c r="C36" s="8"/>
      <c r="D36" s="8"/>
    </row>
    <row r="37" customFormat="false" ht="15" hidden="false" customHeight="false" outlineLevel="0" collapsed="false">
      <c r="B37" s="8" t="s">
        <v>53</v>
      </c>
      <c r="C37" s="8"/>
      <c r="D37" s="8"/>
    </row>
    <row r="38" customFormat="false" ht="15" hidden="false" customHeight="false" outlineLevel="0" collapsed="false">
      <c r="B38" s="8" t="s">
        <v>54</v>
      </c>
      <c r="C38" s="8"/>
      <c r="D38" s="8"/>
    </row>
  </sheetData>
  <mergeCells count="15">
    <mergeCell ref="A1:D1"/>
    <mergeCell ref="A2:D2"/>
    <mergeCell ref="A3:D3"/>
    <mergeCell ref="A5:D5"/>
    <mergeCell ref="A27:D27"/>
    <mergeCell ref="A29:D29"/>
    <mergeCell ref="B30:D30"/>
    <mergeCell ref="B31:D31"/>
    <mergeCell ref="B32:D32"/>
    <mergeCell ref="B33:D33"/>
    <mergeCell ref="B34:D34"/>
    <mergeCell ref="B35:D35"/>
    <mergeCell ref="B36:D36"/>
    <mergeCell ref="B37:D37"/>
    <mergeCell ref="B38:D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6"/>
    <col collapsed="false" customWidth="true" hidden="false" outlineLevel="0" max="3" min="3" style="0" width="55"/>
    <col collapsed="false" customWidth="true" hidden="false" outlineLevel="0" max="7" min="4" style="0" width="12"/>
  </cols>
  <sheetData>
    <row r="1" customFormat="false" ht="27.75" hidden="false" customHeight="true" outlineLevel="0" collapsed="false">
      <c r="A1" s="9" t="s">
        <v>55</v>
      </c>
      <c r="B1" s="9"/>
      <c r="C1" s="9"/>
      <c r="D1" s="9"/>
      <c r="E1" s="9"/>
      <c r="F1" s="9"/>
      <c r="G1" s="9"/>
    </row>
    <row r="2" customFormat="false" ht="19.5" hidden="false" customHeight="true" outlineLevel="0" collapsed="false">
      <c r="A2" s="10" t="s">
        <v>56</v>
      </c>
      <c r="B2" s="10"/>
      <c r="C2" s="10"/>
      <c r="D2" s="10"/>
      <c r="E2" s="10"/>
      <c r="F2" s="10"/>
      <c r="G2" s="10"/>
    </row>
    <row r="4" customFormat="false" ht="30" hidden="false" customHeight="true" outlineLevel="0" collapsed="false">
      <c r="A4" s="11" t="s">
        <v>57</v>
      </c>
      <c r="B4" s="11" t="s">
        <v>58</v>
      </c>
      <c r="C4" s="11" t="s">
        <v>59</v>
      </c>
      <c r="D4" s="11" t="s">
        <v>42</v>
      </c>
      <c r="E4" s="11" t="s">
        <v>60</v>
      </c>
      <c r="F4" s="11" t="s">
        <v>61</v>
      </c>
      <c r="G4" s="11" t="s">
        <v>62</v>
      </c>
    </row>
    <row r="5" customFormat="false" ht="45" hidden="false" customHeight="true" outlineLevel="0" collapsed="false">
      <c r="A5" s="12" t="n">
        <v>1</v>
      </c>
      <c r="B5" s="12" t="s">
        <v>63</v>
      </c>
      <c r="C5" s="13" t="s">
        <v>64</v>
      </c>
      <c r="D5" s="12" t="s">
        <v>65</v>
      </c>
      <c r="E5" s="12" t="s">
        <v>66</v>
      </c>
      <c r="F5" s="12" t="s">
        <v>67</v>
      </c>
      <c r="G5" s="12" t="s">
        <v>68</v>
      </c>
    </row>
    <row r="6" customFormat="false" ht="45" hidden="false" customHeight="true" outlineLevel="0" collapsed="false">
      <c r="A6" s="12" t="n">
        <v>2</v>
      </c>
      <c r="B6" s="12" t="s">
        <v>35</v>
      </c>
      <c r="C6" s="13" t="s">
        <v>69</v>
      </c>
      <c r="D6" s="12" t="s">
        <v>65</v>
      </c>
      <c r="E6" s="12" t="s">
        <v>66</v>
      </c>
      <c r="F6" s="12" t="s">
        <v>67</v>
      </c>
      <c r="G6" s="12" t="s">
        <v>37</v>
      </c>
    </row>
    <row r="7" customFormat="false" ht="15.75" hidden="false" customHeight="true" outlineLevel="0" collapsed="false">
      <c r="A7" s="12" t="n">
        <v>3</v>
      </c>
      <c r="B7" s="12" t="s">
        <v>70</v>
      </c>
      <c r="C7" s="13" t="s">
        <v>71</v>
      </c>
      <c r="D7" s="12"/>
      <c r="E7" s="12"/>
      <c r="F7" s="12"/>
      <c r="G7" s="12"/>
    </row>
    <row r="8" customFormat="false" ht="15.75" hidden="false" customHeight="true" outlineLevel="0" collapsed="false">
      <c r="A8" s="12" t="n">
        <v>4</v>
      </c>
      <c r="B8" s="12" t="s">
        <v>72</v>
      </c>
      <c r="C8" s="13" t="s">
        <v>71</v>
      </c>
      <c r="D8" s="12"/>
      <c r="E8" s="12"/>
      <c r="F8" s="12"/>
      <c r="G8" s="12"/>
    </row>
    <row r="10" customFormat="false" ht="15" hidden="false" customHeight="false" outlineLevel="0" collapsed="false">
      <c r="A10" s="8" t="s">
        <v>73</v>
      </c>
      <c r="B10" s="8"/>
      <c r="C10" s="8"/>
      <c r="E10" s="8" t="s">
        <v>74</v>
      </c>
      <c r="F10" s="8"/>
      <c r="G10" s="8"/>
    </row>
  </sheetData>
  <mergeCells count="4">
    <mergeCell ref="A1:G1"/>
    <mergeCell ref="A2:G2"/>
    <mergeCell ref="A10:C10"/>
    <mergeCell ref="E10:G1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30"/>
  </cols>
  <sheetData>
    <row r="1" customFormat="false" ht="27.75" hidden="false" customHeight="true" outlineLevel="0" collapsed="false">
      <c r="A1" s="14" t="s">
        <v>75</v>
      </c>
      <c r="B1" s="14"/>
    </row>
    <row r="3" customFormat="false" ht="19.5" hidden="false" customHeight="true" outlineLevel="0" collapsed="false">
      <c r="A3" s="15" t="s">
        <v>76</v>
      </c>
      <c r="B3" s="15"/>
    </row>
    <row r="4" customFormat="false" ht="60" hidden="false" customHeight="true" outlineLevel="0" collapsed="false">
      <c r="A4" s="16" t="s">
        <v>77</v>
      </c>
      <c r="B4" s="16"/>
    </row>
    <row r="5" customFormat="false" ht="45" hidden="false" customHeight="true" outlineLevel="0" collapsed="false">
      <c r="A5" s="16" t="s">
        <v>78</v>
      </c>
      <c r="B5" s="16"/>
    </row>
    <row r="6" customFormat="false" ht="60" hidden="false" customHeight="true" outlineLevel="0" collapsed="false">
      <c r="A6" s="16" t="s">
        <v>79</v>
      </c>
      <c r="B6" s="16"/>
    </row>
    <row r="7" customFormat="false" ht="60" hidden="false" customHeight="true" outlineLevel="0" collapsed="false">
      <c r="A7" s="16" t="s">
        <v>80</v>
      </c>
      <c r="B7" s="16"/>
    </row>
    <row r="8" customFormat="false" ht="19.5" hidden="false" customHeight="true" outlineLevel="0" collapsed="false">
      <c r="A8" s="15" t="s">
        <v>81</v>
      </c>
      <c r="B8" s="15"/>
    </row>
    <row r="9" customFormat="false" ht="120" hidden="false" customHeight="true" outlineLevel="0" collapsed="false">
      <c r="A9" s="16" t="s">
        <v>82</v>
      </c>
      <c r="B9" s="16"/>
    </row>
    <row r="10" customFormat="false" ht="19.5" hidden="false" customHeight="true" outlineLevel="0" collapsed="false">
      <c r="A10" s="15" t="s">
        <v>83</v>
      </c>
      <c r="B10" s="15"/>
    </row>
    <row r="11" customFormat="false" ht="105" hidden="false" customHeight="true" outlineLevel="0" collapsed="false">
      <c r="A11" s="16" t="s">
        <v>84</v>
      </c>
      <c r="B11" s="16"/>
    </row>
    <row r="12" customFormat="false" ht="19.5" hidden="false" customHeight="true" outlineLevel="0" collapsed="false">
      <c r="A12" s="15" t="s">
        <v>85</v>
      </c>
      <c r="B12" s="15"/>
    </row>
    <row r="13" customFormat="false" ht="45" hidden="false" customHeight="true" outlineLevel="0" collapsed="false">
      <c r="A13" s="16" t="s">
        <v>86</v>
      </c>
      <c r="B13" s="16"/>
    </row>
    <row r="14" customFormat="false" ht="45" hidden="false" customHeight="true" outlineLevel="0" collapsed="false">
      <c r="A14" s="16" t="s">
        <v>87</v>
      </c>
      <c r="B14" s="16"/>
    </row>
    <row r="15" customFormat="false" ht="30" hidden="false" customHeight="true" outlineLevel="0" collapsed="false">
      <c r="A15" s="16" t="s">
        <v>88</v>
      </c>
      <c r="B15" s="16"/>
    </row>
    <row r="16" customFormat="false" ht="30" hidden="false" customHeight="true" outlineLevel="0" collapsed="false">
      <c r="A16" s="16" t="s">
        <v>89</v>
      </c>
      <c r="B16" s="16"/>
    </row>
    <row r="17" customFormat="false" ht="30" hidden="false" customHeight="true" outlineLevel="0" collapsed="false">
      <c r="A17" s="16" t="s">
        <v>90</v>
      </c>
      <c r="B17" s="16"/>
    </row>
    <row r="18" customFormat="false" ht="60" hidden="false" customHeight="true" outlineLevel="0" collapsed="false">
      <c r="A18" s="16" t="s">
        <v>91</v>
      </c>
      <c r="B18" s="16"/>
    </row>
    <row r="19" customFormat="false" ht="19.5" hidden="false" customHeight="true" outlineLevel="0" collapsed="false">
      <c r="A19" s="15" t="s">
        <v>92</v>
      </c>
      <c r="B19" s="15"/>
    </row>
    <row r="20" customFormat="false" ht="105" hidden="false" customHeight="true" outlineLevel="0" collapsed="false">
      <c r="A20" s="16" t="s">
        <v>93</v>
      </c>
      <c r="B20" s="16"/>
    </row>
    <row r="21" customFormat="false" ht="19.5" hidden="false" customHeight="true" outlineLevel="0" collapsed="false">
      <c r="A21" s="15" t="s">
        <v>94</v>
      </c>
      <c r="B21" s="15"/>
    </row>
    <row r="22" customFormat="false" ht="75" hidden="false" customHeight="true" outlineLevel="0" collapsed="false">
      <c r="A22" s="16" t="s">
        <v>95</v>
      </c>
      <c r="B22" s="16"/>
    </row>
    <row r="23" customFormat="false" ht="19.5" hidden="false" customHeight="true" outlineLevel="0" collapsed="false">
      <c r="A23" s="15" t="s">
        <v>96</v>
      </c>
      <c r="B23" s="15"/>
    </row>
    <row r="24" customFormat="false" ht="45" hidden="false" customHeight="true" outlineLevel="0" collapsed="false">
      <c r="A24" s="16" t="s">
        <v>97</v>
      </c>
      <c r="B24" s="16"/>
    </row>
    <row r="25" customFormat="false" ht="19.5" hidden="false" customHeight="true" outlineLevel="0" collapsed="false">
      <c r="A25" s="15" t="s">
        <v>98</v>
      </c>
      <c r="B25" s="15"/>
    </row>
    <row r="26" customFormat="false" ht="45" hidden="false" customHeight="true" outlineLevel="0" collapsed="false">
      <c r="A26" s="16" t="s">
        <v>99</v>
      </c>
      <c r="B26" s="16"/>
    </row>
    <row r="27" customFormat="false" ht="19.5" hidden="false" customHeight="true" outlineLevel="0" collapsed="false">
      <c r="A27" s="15" t="s">
        <v>100</v>
      </c>
      <c r="B27" s="15"/>
    </row>
    <row r="28" customFormat="false" ht="75" hidden="false" customHeight="true" outlineLevel="0" collapsed="false">
      <c r="A28" s="16" t="s">
        <v>101</v>
      </c>
      <c r="B28" s="16"/>
    </row>
    <row r="29" customFormat="false" ht="19.5" hidden="false" customHeight="true" outlineLevel="0" collapsed="false">
      <c r="A29" s="15" t="s">
        <v>102</v>
      </c>
      <c r="B29" s="15"/>
    </row>
    <row r="30" customFormat="false" ht="45" hidden="false" customHeight="true" outlineLevel="0" collapsed="false">
      <c r="A30" s="16" t="s">
        <v>103</v>
      </c>
      <c r="B30" s="16"/>
    </row>
    <row r="31" customFormat="false" ht="19.5" hidden="false" customHeight="true" outlineLevel="0" collapsed="false">
      <c r="A31" s="15" t="s">
        <v>104</v>
      </c>
      <c r="B31" s="15"/>
    </row>
    <row r="32" customFormat="false" ht="75" hidden="false" customHeight="true" outlineLevel="0" collapsed="false">
      <c r="A32" s="16" t="s">
        <v>105</v>
      </c>
      <c r="B32" s="16"/>
    </row>
  </sheetData>
  <mergeCells count="31">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4"/>
    <col collapsed="false" customWidth="true" hidden="false" outlineLevel="0" max="3" min="3" style="0" width="46"/>
    <col collapsed="false" customWidth="true" hidden="false" outlineLevel="0" max="4" min="4" style="0" width="3"/>
    <col collapsed="false" customWidth="true" hidden="false" outlineLevel="0" max="5" min="5" style="0" width="14"/>
    <col collapsed="false" customWidth="true" hidden="false" outlineLevel="0" max="6" min="6" style="0" width="46"/>
  </cols>
  <sheetData>
    <row r="1" customFormat="false" ht="27.75" hidden="false" customHeight="true" outlineLevel="0" collapsed="false">
      <c r="A1" s="9" t="s">
        <v>106</v>
      </c>
      <c r="B1" s="9"/>
      <c r="C1" s="9"/>
      <c r="D1" s="9"/>
      <c r="E1" s="9"/>
      <c r="F1" s="9"/>
    </row>
    <row r="2" customFormat="false" ht="19.5" hidden="false" customHeight="true" outlineLevel="0" collapsed="false">
      <c r="A2" s="10" t="s">
        <v>56</v>
      </c>
      <c r="B2" s="10"/>
      <c r="C2" s="10"/>
      <c r="D2" s="10"/>
      <c r="E2" s="10"/>
      <c r="F2" s="10"/>
    </row>
    <row r="4" customFormat="false" ht="30" hidden="false" customHeight="true" outlineLevel="0" collapsed="false">
      <c r="A4" s="11"/>
      <c r="B4" s="11" t="s">
        <v>107</v>
      </c>
      <c r="C4" s="11" t="s">
        <v>108</v>
      </c>
      <c r="D4" s="11"/>
      <c r="E4" s="11" t="s">
        <v>107</v>
      </c>
      <c r="F4" s="11" t="s">
        <v>108</v>
      </c>
    </row>
    <row r="5" customFormat="false" ht="23.85" hidden="false" customHeight="false" outlineLevel="0" collapsed="false">
      <c r="A5" s="17"/>
      <c r="B5" s="17" t="s">
        <v>109</v>
      </c>
      <c r="C5" s="13" t="s">
        <v>110</v>
      </c>
      <c r="D5" s="17"/>
      <c r="E5" s="17" t="s">
        <v>111</v>
      </c>
      <c r="F5" s="13" t="s">
        <v>112</v>
      </c>
    </row>
    <row r="6" customFormat="false" ht="15" hidden="false" customHeight="false" outlineLevel="0" collapsed="false">
      <c r="A6" s="17"/>
      <c r="B6" s="17" t="s">
        <v>113</v>
      </c>
      <c r="C6" s="13" t="s">
        <v>114</v>
      </c>
      <c r="D6" s="17"/>
      <c r="E6" s="17" t="s">
        <v>115</v>
      </c>
      <c r="F6" s="13" t="s">
        <v>116</v>
      </c>
    </row>
    <row r="7" customFormat="false" ht="15" hidden="false" customHeight="false" outlineLevel="0" collapsed="false">
      <c r="A7" s="17"/>
      <c r="B7" s="17" t="s">
        <v>117</v>
      </c>
      <c r="C7" s="13" t="s">
        <v>118</v>
      </c>
      <c r="D7" s="17"/>
      <c r="E7" s="17" t="s">
        <v>119</v>
      </c>
      <c r="F7" s="13" t="s">
        <v>120</v>
      </c>
    </row>
    <row r="8" customFormat="false" ht="15" hidden="false" customHeight="false" outlineLevel="0" collapsed="false">
      <c r="A8" s="17"/>
      <c r="B8" s="17" t="s">
        <v>121</v>
      </c>
      <c r="C8" s="13" t="s">
        <v>122</v>
      </c>
      <c r="D8" s="17"/>
      <c r="E8" s="17" t="s">
        <v>123</v>
      </c>
      <c r="F8" s="13" t="s">
        <v>124</v>
      </c>
    </row>
    <row r="9" customFormat="false" ht="15" hidden="false" customHeight="false" outlineLevel="0" collapsed="false">
      <c r="A9" s="17"/>
      <c r="B9" s="17" t="s">
        <v>125</v>
      </c>
      <c r="C9" s="13" t="s">
        <v>126</v>
      </c>
      <c r="D9" s="17"/>
      <c r="E9" s="17" t="s">
        <v>127</v>
      </c>
      <c r="F9" s="13" t="s">
        <v>128</v>
      </c>
    </row>
    <row r="10" customFormat="false" ht="15" hidden="false" customHeight="false" outlineLevel="0" collapsed="false">
      <c r="A10" s="17"/>
      <c r="B10" s="17" t="s">
        <v>129</v>
      </c>
      <c r="C10" s="13" t="s">
        <v>130</v>
      </c>
      <c r="D10" s="17"/>
      <c r="E10" s="17" t="s">
        <v>131</v>
      </c>
      <c r="F10" s="13" t="s">
        <v>132</v>
      </c>
    </row>
    <row r="11" customFormat="false" ht="15" hidden="false" customHeight="false" outlineLevel="0" collapsed="false">
      <c r="A11" s="17"/>
      <c r="B11" s="17" t="s">
        <v>133</v>
      </c>
      <c r="C11" s="13" t="s">
        <v>134</v>
      </c>
      <c r="D11" s="17"/>
      <c r="E11" s="17" t="s">
        <v>135</v>
      </c>
      <c r="F11" s="13" t="s">
        <v>136</v>
      </c>
    </row>
    <row r="12" customFormat="false" ht="15" hidden="false" customHeight="false" outlineLevel="0" collapsed="false">
      <c r="A12" s="17"/>
      <c r="B12" s="17" t="s">
        <v>137</v>
      </c>
      <c r="C12" s="13" t="s">
        <v>138</v>
      </c>
      <c r="D12" s="17"/>
      <c r="E12" s="17" t="s">
        <v>139</v>
      </c>
      <c r="F12" s="13" t="s">
        <v>140</v>
      </c>
    </row>
    <row r="13" customFormat="false" ht="15" hidden="false" customHeight="false" outlineLevel="0" collapsed="false">
      <c r="A13" s="17"/>
      <c r="B13" s="17" t="s">
        <v>141</v>
      </c>
      <c r="C13" s="13" t="s">
        <v>142</v>
      </c>
      <c r="D13" s="17"/>
      <c r="E13" s="17" t="s">
        <v>143</v>
      </c>
      <c r="F13" s="13" t="s">
        <v>144</v>
      </c>
    </row>
    <row r="14" customFormat="false" ht="15" hidden="false" customHeight="false" outlineLevel="0" collapsed="false">
      <c r="A14" s="17"/>
      <c r="B14" s="17" t="s">
        <v>145</v>
      </c>
      <c r="C14" s="13" t="s">
        <v>146</v>
      </c>
      <c r="D14" s="17"/>
      <c r="E14" s="17" t="s">
        <v>147</v>
      </c>
      <c r="F14" s="13" t="s">
        <v>148</v>
      </c>
    </row>
    <row r="15" customFormat="false" ht="15" hidden="false" customHeight="false" outlineLevel="0" collapsed="false">
      <c r="A15" s="17"/>
      <c r="B15" s="17" t="s">
        <v>149</v>
      </c>
      <c r="C15" s="13" t="s">
        <v>150</v>
      </c>
      <c r="D15" s="17"/>
      <c r="E15" s="17" t="s">
        <v>151</v>
      </c>
      <c r="F15" s="13" t="s">
        <v>152</v>
      </c>
    </row>
    <row r="16" customFormat="false" ht="15" hidden="false" customHeight="false" outlineLevel="0" collapsed="false">
      <c r="A16" s="17"/>
      <c r="B16" s="17" t="s">
        <v>153</v>
      </c>
      <c r="C16" s="13" t="s">
        <v>154</v>
      </c>
      <c r="D16" s="17"/>
      <c r="E16" s="17" t="s">
        <v>155</v>
      </c>
      <c r="F16" s="13" t="s">
        <v>156</v>
      </c>
    </row>
    <row r="17" customFormat="false" ht="15" hidden="false" customHeight="false" outlineLevel="0" collapsed="false">
      <c r="A17" s="17"/>
      <c r="B17" s="17" t="s">
        <v>157</v>
      </c>
      <c r="C17" s="13" t="s">
        <v>158</v>
      </c>
      <c r="D17" s="17"/>
      <c r="E17" s="17" t="s">
        <v>159</v>
      </c>
      <c r="F17" s="13" t="s">
        <v>160</v>
      </c>
    </row>
    <row r="18" customFormat="false" ht="15" hidden="false" customHeight="false" outlineLevel="0" collapsed="false">
      <c r="A18" s="17"/>
      <c r="B18" s="17" t="s">
        <v>161</v>
      </c>
      <c r="C18" s="13" t="s">
        <v>162</v>
      </c>
      <c r="D18" s="17"/>
      <c r="E18" s="17" t="s">
        <v>163</v>
      </c>
      <c r="F18" s="13" t="s">
        <v>164</v>
      </c>
    </row>
    <row r="19" customFormat="false" ht="15" hidden="false" customHeight="false" outlineLevel="0" collapsed="false">
      <c r="A19" s="17"/>
      <c r="B19" s="17" t="s">
        <v>165</v>
      </c>
      <c r="C19" s="13" t="s">
        <v>166</v>
      </c>
      <c r="D19" s="17"/>
      <c r="E19" s="17" t="s">
        <v>167</v>
      </c>
      <c r="F19" s="13" t="s">
        <v>168</v>
      </c>
    </row>
    <row r="20" customFormat="false" ht="15" hidden="false" customHeight="false" outlineLevel="0" collapsed="false">
      <c r="A20" s="17"/>
      <c r="B20" s="17" t="s">
        <v>169</v>
      </c>
      <c r="C20" s="13" t="s">
        <v>170</v>
      </c>
      <c r="D20" s="17"/>
      <c r="E20" s="17" t="s">
        <v>171</v>
      </c>
      <c r="F20" s="13" t="s">
        <v>12</v>
      </c>
    </row>
    <row r="21" customFormat="false" ht="15" hidden="false" customHeight="false" outlineLevel="0" collapsed="false">
      <c r="A21" s="17"/>
      <c r="B21" s="17" t="s">
        <v>172</v>
      </c>
      <c r="C21" s="13" t="s">
        <v>173</v>
      </c>
      <c r="D21" s="17"/>
      <c r="E21" s="17" t="s">
        <v>174</v>
      </c>
      <c r="F21" s="13" t="s">
        <v>175</v>
      </c>
    </row>
    <row r="22" customFormat="false" ht="15" hidden="false" customHeight="false" outlineLevel="0" collapsed="false">
      <c r="A22" s="17"/>
      <c r="B22" s="17" t="s">
        <v>176</v>
      </c>
      <c r="C22" s="13" t="s">
        <v>177</v>
      </c>
      <c r="D22" s="17"/>
      <c r="E22" s="17"/>
      <c r="F22" s="13"/>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9"/>
    <col collapsed="false" customWidth="true" hidden="false" outlineLevel="0" max="3" min="3" style="0" width="58"/>
    <col collapsed="false" customWidth="true" hidden="false" outlineLevel="0" max="4" min="4" style="0" width="22"/>
    <col collapsed="false" customWidth="true" hidden="false" outlineLevel="0" max="5" min="5" style="0" width="7"/>
    <col collapsed="false" customWidth="true" hidden="false" outlineLevel="0" max="7" min="6" style="0" width="11"/>
    <col collapsed="false" customWidth="true" hidden="false" outlineLevel="0" max="8" min="8" style="0" width="13"/>
    <col collapsed="false" customWidth="true" hidden="false" outlineLevel="0" max="9" min="9" style="0" width="22"/>
  </cols>
  <sheetData>
    <row r="1" customFormat="false" ht="27.75" hidden="false" customHeight="true" outlineLevel="0" collapsed="false">
      <c r="A1" s="9" t="s">
        <v>178</v>
      </c>
      <c r="B1" s="9"/>
      <c r="C1" s="9"/>
      <c r="D1" s="9"/>
      <c r="E1" s="9"/>
      <c r="F1" s="9"/>
      <c r="G1" s="9"/>
      <c r="H1" s="9"/>
      <c r="I1" s="9"/>
    </row>
    <row r="2" customFormat="false" ht="19.5" hidden="false" customHeight="true" outlineLevel="0" collapsed="false">
      <c r="A2" s="10" t="s">
        <v>56</v>
      </c>
      <c r="B2" s="10"/>
      <c r="C2" s="10"/>
      <c r="D2" s="10"/>
      <c r="E2" s="10"/>
      <c r="F2" s="10"/>
      <c r="G2" s="10"/>
      <c r="H2" s="10"/>
      <c r="I2" s="10"/>
    </row>
    <row r="4" customFormat="false" ht="30" hidden="false" customHeight="true" outlineLevel="0" collapsed="false">
      <c r="A4" s="11" t="s">
        <v>57</v>
      </c>
      <c r="B4" s="11" t="s">
        <v>179</v>
      </c>
      <c r="C4" s="11" t="s">
        <v>180</v>
      </c>
      <c r="D4" s="11" t="s">
        <v>181</v>
      </c>
      <c r="E4" s="11" t="s">
        <v>182</v>
      </c>
      <c r="F4" s="11" t="s">
        <v>183</v>
      </c>
      <c r="G4" s="11" t="s">
        <v>184</v>
      </c>
      <c r="H4" s="11" t="s">
        <v>185</v>
      </c>
      <c r="I4" s="11" t="s">
        <v>186</v>
      </c>
    </row>
    <row r="5" customFormat="false" ht="46.25" hidden="false" customHeight="false" outlineLevel="0" collapsed="false">
      <c r="A5" s="12" t="n">
        <v>1</v>
      </c>
      <c r="B5" s="12" t="s">
        <v>187</v>
      </c>
      <c r="C5" s="13" t="s">
        <v>188</v>
      </c>
      <c r="D5" s="13" t="s">
        <v>189</v>
      </c>
      <c r="E5" s="12" t="s">
        <v>133</v>
      </c>
      <c r="F5" s="18" t="n">
        <v>104.7</v>
      </c>
      <c r="G5" s="19" t="n">
        <f aca="false">'Rate Analysis'!F18</f>
        <v>4399.692768</v>
      </c>
      <c r="H5" s="19" t="n">
        <f aca="false">F5*G5</f>
        <v>460647.8328096</v>
      </c>
      <c r="I5" s="13" t="s">
        <v>190</v>
      </c>
    </row>
    <row r="6" customFormat="false" ht="23.85" hidden="false" customHeight="false" outlineLevel="0" collapsed="false">
      <c r="A6" s="12" t="n">
        <v>2</v>
      </c>
      <c r="B6" s="12" t="s">
        <v>191</v>
      </c>
      <c r="C6" s="13" t="s">
        <v>192</v>
      </c>
      <c r="D6" s="13" t="s">
        <v>189</v>
      </c>
      <c r="E6" s="12" t="s">
        <v>133</v>
      </c>
      <c r="F6" s="18" t="n">
        <v>132.3</v>
      </c>
      <c r="G6" s="20" t="n">
        <v>3650</v>
      </c>
      <c r="H6" s="19" t="n">
        <f aca="false">F6*G6</f>
        <v>482895</v>
      </c>
      <c r="I6" s="13"/>
    </row>
    <row r="7" customFormat="false" ht="23.85" hidden="false" customHeight="false" outlineLevel="0" collapsed="false">
      <c r="A7" s="12" t="n">
        <v>3</v>
      </c>
      <c r="B7" s="12" t="s">
        <v>193</v>
      </c>
      <c r="C7" s="13" t="s">
        <v>194</v>
      </c>
      <c r="D7" s="13" t="s">
        <v>195</v>
      </c>
      <c r="E7" s="12" t="s">
        <v>133</v>
      </c>
      <c r="F7" s="18" t="n">
        <v>93.7</v>
      </c>
      <c r="G7" s="20" t="n">
        <v>3450</v>
      </c>
      <c r="H7" s="19" t="n">
        <f aca="false">F7*G7</f>
        <v>323265</v>
      </c>
      <c r="I7" s="13"/>
    </row>
    <row r="8" customFormat="false" ht="23.85" hidden="false" customHeight="false" outlineLevel="0" collapsed="false">
      <c r="A8" s="12" t="n">
        <v>4</v>
      </c>
      <c r="B8" s="12" t="s">
        <v>196</v>
      </c>
      <c r="C8" s="13" t="s">
        <v>197</v>
      </c>
      <c r="D8" s="13" t="s">
        <v>189</v>
      </c>
      <c r="E8" s="12" t="s">
        <v>133</v>
      </c>
      <c r="F8" s="18" t="n">
        <v>231.5</v>
      </c>
      <c r="G8" s="20" t="n">
        <v>3500</v>
      </c>
      <c r="H8" s="19" t="n">
        <f aca="false">F8*G8</f>
        <v>810250</v>
      </c>
      <c r="I8" s="13"/>
    </row>
    <row r="9" customFormat="false" ht="23.85" hidden="false" customHeight="false" outlineLevel="0" collapsed="false">
      <c r="A9" s="12" t="n">
        <v>5</v>
      </c>
      <c r="B9" s="12" t="s">
        <v>198</v>
      </c>
      <c r="C9" s="13" t="s">
        <v>199</v>
      </c>
      <c r="D9" s="13" t="s">
        <v>195</v>
      </c>
      <c r="E9" s="12" t="s">
        <v>133</v>
      </c>
      <c r="F9" s="18" t="n">
        <v>154.3</v>
      </c>
      <c r="G9" s="20" t="n">
        <v>3350</v>
      </c>
      <c r="H9" s="19" t="n">
        <f aca="false">F9*G9</f>
        <v>516905</v>
      </c>
      <c r="I9" s="13"/>
    </row>
    <row r="10" customFormat="false" ht="23.85" hidden="false" customHeight="false" outlineLevel="0" collapsed="false">
      <c r="A10" s="12" t="n">
        <v>6</v>
      </c>
      <c r="B10" s="12" t="s">
        <v>200</v>
      </c>
      <c r="C10" s="13" t="s">
        <v>201</v>
      </c>
      <c r="D10" s="13" t="s">
        <v>202</v>
      </c>
      <c r="E10" s="12" t="s">
        <v>133</v>
      </c>
      <c r="F10" s="18" t="n">
        <v>71.7</v>
      </c>
      <c r="G10" s="20" t="n">
        <v>4850</v>
      </c>
      <c r="H10" s="19" t="n">
        <f aca="false">F10*G10</f>
        <v>347745</v>
      </c>
      <c r="I10" s="13" t="s">
        <v>203</v>
      </c>
    </row>
    <row r="11" customFormat="false" ht="23.85" hidden="false" customHeight="false" outlineLevel="0" collapsed="false">
      <c r="A11" s="12" t="n">
        <v>7</v>
      </c>
      <c r="B11" s="12" t="s">
        <v>204</v>
      </c>
      <c r="C11" s="13" t="s">
        <v>205</v>
      </c>
      <c r="D11" s="13" t="s">
        <v>206</v>
      </c>
      <c r="E11" s="12" t="s">
        <v>133</v>
      </c>
      <c r="F11" s="18" t="n">
        <v>35.3</v>
      </c>
      <c r="G11" s="20" t="n">
        <v>3800</v>
      </c>
      <c r="H11" s="19" t="n">
        <f aca="false">F11*G11</f>
        <v>134140</v>
      </c>
      <c r="I11" s="13"/>
    </row>
    <row r="12" customFormat="false" ht="23.85" hidden="false" customHeight="false" outlineLevel="0" collapsed="false">
      <c r="A12" s="12" t="n">
        <v>8</v>
      </c>
      <c r="B12" s="12" t="s">
        <v>207</v>
      </c>
      <c r="C12" s="13" t="s">
        <v>208</v>
      </c>
      <c r="D12" s="13" t="s">
        <v>195</v>
      </c>
      <c r="E12" s="12" t="s">
        <v>133</v>
      </c>
      <c r="F12" s="18" t="n">
        <v>19.8</v>
      </c>
      <c r="G12" s="20" t="n">
        <v>3700</v>
      </c>
      <c r="H12" s="19" t="n">
        <f aca="false">F12*G12</f>
        <v>73260</v>
      </c>
      <c r="I12" s="13"/>
    </row>
    <row r="13" customFormat="false" ht="35.05" hidden="false" customHeight="false" outlineLevel="0" collapsed="false">
      <c r="A13" s="12" t="n">
        <v>9</v>
      </c>
      <c r="B13" s="12" t="s">
        <v>209</v>
      </c>
      <c r="C13" s="13" t="s">
        <v>210</v>
      </c>
      <c r="D13" s="13" t="s">
        <v>195</v>
      </c>
      <c r="E13" s="12" t="s">
        <v>133</v>
      </c>
      <c r="F13" s="18" t="n">
        <v>66.1</v>
      </c>
      <c r="G13" s="20" t="n">
        <v>4150</v>
      </c>
      <c r="H13" s="19" t="n">
        <f aca="false">F13*G13</f>
        <v>274315</v>
      </c>
      <c r="I13" s="13"/>
    </row>
    <row r="14" customFormat="false" ht="23.85" hidden="false" customHeight="false" outlineLevel="0" collapsed="false">
      <c r="A14" s="12" t="n">
        <v>10</v>
      </c>
      <c r="B14" s="12" t="s">
        <v>211</v>
      </c>
      <c r="C14" s="13" t="s">
        <v>212</v>
      </c>
      <c r="D14" s="13" t="s">
        <v>213</v>
      </c>
      <c r="E14" s="12" t="s">
        <v>133</v>
      </c>
      <c r="F14" s="18" t="n">
        <v>35.3</v>
      </c>
      <c r="G14" s="20" t="n">
        <v>4550</v>
      </c>
      <c r="H14" s="19" t="n">
        <f aca="false">F14*G14</f>
        <v>160615</v>
      </c>
      <c r="I14" s="13"/>
    </row>
    <row r="15" customFormat="false" ht="15" hidden="false" customHeight="false" outlineLevel="0" collapsed="false">
      <c r="A15" s="12" t="n">
        <v>11</v>
      </c>
      <c r="B15" s="12" t="s">
        <v>214</v>
      </c>
      <c r="C15" s="13" t="s">
        <v>215</v>
      </c>
      <c r="D15" s="13" t="s">
        <v>213</v>
      </c>
      <c r="E15" s="12" t="s">
        <v>133</v>
      </c>
      <c r="F15" s="18" t="n">
        <v>19.8</v>
      </c>
      <c r="G15" s="20" t="n">
        <v>4350</v>
      </c>
      <c r="H15" s="19" t="n">
        <f aca="false">F15*G15</f>
        <v>86130</v>
      </c>
      <c r="I15" s="13"/>
    </row>
    <row r="16" customFormat="false" ht="23.85" hidden="false" customHeight="false" outlineLevel="0" collapsed="false">
      <c r="A16" s="12" t="n">
        <v>12</v>
      </c>
      <c r="B16" s="12" t="s">
        <v>216</v>
      </c>
      <c r="C16" s="13" t="s">
        <v>217</v>
      </c>
      <c r="D16" s="13" t="s">
        <v>202</v>
      </c>
      <c r="E16" s="12" t="s">
        <v>133</v>
      </c>
      <c r="F16" s="18" t="n">
        <v>24.3</v>
      </c>
      <c r="G16" s="20" t="n">
        <v>3600</v>
      </c>
      <c r="H16" s="19" t="n">
        <f aca="false">F16*G16</f>
        <v>87480</v>
      </c>
      <c r="I16" s="13"/>
    </row>
    <row r="17" customFormat="false" ht="23.85" hidden="false" customHeight="false" outlineLevel="0" collapsed="false">
      <c r="A17" s="12" t="n">
        <v>13</v>
      </c>
      <c r="B17" s="12" t="s">
        <v>218</v>
      </c>
      <c r="C17" s="13" t="s">
        <v>219</v>
      </c>
      <c r="D17" s="13" t="s">
        <v>220</v>
      </c>
      <c r="E17" s="12" t="s">
        <v>125</v>
      </c>
      <c r="F17" s="18" t="n">
        <v>45000</v>
      </c>
      <c r="G17" s="20" t="n">
        <v>1.65</v>
      </c>
      <c r="H17" s="19" t="n">
        <f aca="false">F17*G17</f>
        <v>74250</v>
      </c>
      <c r="I17" s="13"/>
    </row>
    <row r="18" customFormat="false" ht="15" hidden="false" customHeight="false" outlineLevel="0" collapsed="false">
      <c r="A18" s="21" t="s">
        <v>221</v>
      </c>
      <c r="B18" s="21"/>
      <c r="C18" s="21"/>
      <c r="D18" s="21"/>
      <c r="E18" s="21"/>
      <c r="F18" s="21"/>
      <c r="G18" s="21"/>
      <c r="H18" s="22" t="n">
        <f aca="false">SUM(H5:H17)</f>
        <v>3831897.8328096</v>
      </c>
      <c r="I18" s="23"/>
    </row>
    <row r="20" customFormat="false" ht="35.05" hidden="false" customHeight="false" outlineLevel="0" collapsed="false">
      <c r="A20" s="12" t="n">
        <v>14</v>
      </c>
      <c r="B20" s="12" t="s">
        <v>222</v>
      </c>
      <c r="C20" s="13" t="s">
        <v>223</v>
      </c>
      <c r="D20" s="13" t="s">
        <v>224</v>
      </c>
      <c r="E20" s="12" t="s">
        <v>133</v>
      </c>
      <c r="F20" s="18" t="n">
        <v>104.7</v>
      </c>
      <c r="G20" s="19" t="n">
        <f aca="false">'Rate Analysis'!F31</f>
        <v>679.7196</v>
      </c>
      <c r="H20" s="19" t="n">
        <f aca="false">F20*G20</f>
        <v>71166.64212</v>
      </c>
      <c r="I20" s="13" t="s">
        <v>225</v>
      </c>
    </row>
    <row r="21" customFormat="false" ht="23.85" hidden="false" customHeight="false" outlineLevel="0" collapsed="false">
      <c r="A21" s="12" t="n">
        <v>15</v>
      </c>
      <c r="B21" s="12" t="s">
        <v>226</v>
      </c>
      <c r="C21" s="13" t="s">
        <v>227</v>
      </c>
      <c r="D21" s="13" t="s">
        <v>224</v>
      </c>
      <c r="E21" s="12" t="s">
        <v>133</v>
      </c>
      <c r="F21" s="18" t="n">
        <v>132.3</v>
      </c>
      <c r="G21" s="20" t="n">
        <v>640</v>
      </c>
      <c r="H21" s="19" t="n">
        <f aca="false">F21*G21</f>
        <v>84672</v>
      </c>
      <c r="I21" s="13"/>
    </row>
    <row r="22" customFormat="false" ht="23.85" hidden="false" customHeight="false" outlineLevel="0" collapsed="false">
      <c r="A22" s="12" t="n">
        <v>16</v>
      </c>
      <c r="B22" s="12" t="s">
        <v>228</v>
      </c>
      <c r="C22" s="13" t="s">
        <v>229</v>
      </c>
      <c r="D22" s="13" t="s">
        <v>224</v>
      </c>
      <c r="E22" s="12" t="s">
        <v>133</v>
      </c>
      <c r="F22" s="18" t="n">
        <v>93.7</v>
      </c>
      <c r="G22" s="20" t="n">
        <v>610</v>
      </c>
      <c r="H22" s="19" t="n">
        <f aca="false">F22*G22</f>
        <v>57157</v>
      </c>
      <c r="I22" s="13"/>
    </row>
    <row r="23" customFormat="false" ht="23.85" hidden="false" customHeight="false" outlineLevel="0" collapsed="false">
      <c r="A23" s="12" t="n">
        <v>17</v>
      </c>
      <c r="B23" s="12" t="s">
        <v>230</v>
      </c>
      <c r="C23" s="13" t="s">
        <v>231</v>
      </c>
      <c r="D23" s="13" t="s">
        <v>224</v>
      </c>
      <c r="E23" s="12" t="s">
        <v>133</v>
      </c>
      <c r="F23" s="18" t="n">
        <v>231.5</v>
      </c>
      <c r="G23" s="20" t="n">
        <v>590</v>
      </c>
      <c r="H23" s="19" t="n">
        <f aca="false">F23*G23</f>
        <v>136585</v>
      </c>
      <c r="I23" s="13"/>
    </row>
    <row r="24" customFormat="false" ht="23.85" hidden="false" customHeight="false" outlineLevel="0" collapsed="false">
      <c r="A24" s="12" t="n">
        <v>18</v>
      </c>
      <c r="B24" s="12" t="s">
        <v>232</v>
      </c>
      <c r="C24" s="13" t="s">
        <v>233</v>
      </c>
      <c r="D24" s="13" t="s">
        <v>224</v>
      </c>
      <c r="E24" s="12" t="s">
        <v>133</v>
      </c>
      <c r="F24" s="18" t="n">
        <v>154.3</v>
      </c>
      <c r="G24" s="20" t="n">
        <v>570</v>
      </c>
      <c r="H24" s="19" t="n">
        <f aca="false">F24*G24</f>
        <v>87951</v>
      </c>
      <c r="I24" s="13"/>
    </row>
    <row r="25" customFormat="false" ht="23.85" hidden="false" customHeight="false" outlineLevel="0" collapsed="false">
      <c r="A25" s="12" t="n">
        <v>19</v>
      </c>
      <c r="B25" s="12" t="s">
        <v>234</v>
      </c>
      <c r="C25" s="13" t="s">
        <v>235</v>
      </c>
      <c r="D25" s="13" t="s">
        <v>224</v>
      </c>
      <c r="E25" s="12" t="s">
        <v>133</v>
      </c>
      <c r="F25" s="18" t="n">
        <v>71.7</v>
      </c>
      <c r="G25" s="20" t="n">
        <v>870</v>
      </c>
      <c r="H25" s="19" t="n">
        <f aca="false">F25*G25</f>
        <v>62379</v>
      </c>
      <c r="I25" s="13" t="s">
        <v>236</v>
      </c>
    </row>
    <row r="26" customFormat="false" ht="23.85" hidden="false" customHeight="false" outlineLevel="0" collapsed="false">
      <c r="A26" s="12" t="n">
        <v>20</v>
      </c>
      <c r="B26" s="12" t="s">
        <v>237</v>
      </c>
      <c r="C26" s="13" t="s">
        <v>238</v>
      </c>
      <c r="D26" s="13" t="s">
        <v>224</v>
      </c>
      <c r="E26" s="12" t="s">
        <v>133</v>
      </c>
      <c r="F26" s="18" t="n">
        <v>35.3</v>
      </c>
      <c r="G26" s="20" t="n">
        <v>735</v>
      </c>
      <c r="H26" s="19" t="n">
        <f aca="false">F26*G26</f>
        <v>25945.5</v>
      </c>
      <c r="I26" s="13"/>
    </row>
    <row r="27" customFormat="false" ht="23.85" hidden="false" customHeight="false" outlineLevel="0" collapsed="false">
      <c r="A27" s="12" t="n">
        <v>21</v>
      </c>
      <c r="B27" s="12" t="s">
        <v>239</v>
      </c>
      <c r="C27" s="13" t="s">
        <v>240</v>
      </c>
      <c r="D27" s="13" t="s">
        <v>224</v>
      </c>
      <c r="E27" s="12" t="s">
        <v>133</v>
      </c>
      <c r="F27" s="18" t="n">
        <v>19.8</v>
      </c>
      <c r="G27" s="20" t="n">
        <v>715</v>
      </c>
      <c r="H27" s="19" t="n">
        <f aca="false">F27*G27</f>
        <v>14157</v>
      </c>
      <c r="I27" s="13"/>
    </row>
    <row r="28" customFormat="false" ht="23.85" hidden="false" customHeight="false" outlineLevel="0" collapsed="false">
      <c r="A28" s="12" t="n">
        <v>22</v>
      </c>
      <c r="B28" s="12" t="s">
        <v>241</v>
      </c>
      <c r="C28" s="13" t="s">
        <v>242</v>
      </c>
      <c r="D28" s="13" t="s">
        <v>224</v>
      </c>
      <c r="E28" s="12" t="s">
        <v>133</v>
      </c>
      <c r="F28" s="18" t="n">
        <v>66.1</v>
      </c>
      <c r="G28" s="20" t="n">
        <v>835</v>
      </c>
      <c r="H28" s="19" t="n">
        <f aca="false">F28*G28</f>
        <v>55193.5</v>
      </c>
      <c r="I28" s="13"/>
    </row>
    <row r="29" customFormat="false" ht="23.85" hidden="false" customHeight="false" outlineLevel="0" collapsed="false">
      <c r="A29" s="12" t="n">
        <v>23</v>
      </c>
      <c r="B29" s="12" t="s">
        <v>243</v>
      </c>
      <c r="C29" s="13" t="s">
        <v>244</v>
      </c>
      <c r="D29" s="13" t="s">
        <v>224</v>
      </c>
      <c r="E29" s="12" t="s">
        <v>133</v>
      </c>
      <c r="F29" s="18" t="n">
        <v>55.1</v>
      </c>
      <c r="G29" s="20" t="n">
        <v>655</v>
      </c>
      <c r="H29" s="19" t="n">
        <f aca="false">F29*G29</f>
        <v>36090.5</v>
      </c>
      <c r="I29" s="13"/>
    </row>
    <row r="30" customFormat="false" ht="15" hidden="false" customHeight="false" outlineLevel="0" collapsed="false">
      <c r="A30" s="21" t="s">
        <v>245</v>
      </c>
      <c r="B30" s="21"/>
      <c r="C30" s="21"/>
      <c r="D30" s="21"/>
      <c r="E30" s="21"/>
      <c r="F30" s="21"/>
      <c r="G30" s="21"/>
      <c r="H30" s="22" t="n">
        <f aca="false">SUM(H20:H29)</f>
        <v>631297.14212</v>
      </c>
      <c r="I30" s="23"/>
    </row>
    <row r="32" customFormat="false" ht="46.25" hidden="false" customHeight="false" outlineLevel="0" collapsed="false">
      <c r="A32" s="12" t="n">
        <v>24</v>
      </c>
      <c r="B32" s="12" t="s">
        <v>246</v>
      </c>
      <c r="C32" s="13" t="s">
        <v>247</v>
      </c>
      <c r="D32" s="13" t="s">
        <v>248</v>
      </c>
      <c r="E32" s="12" t="s">
        <v>125</v>
      </c>
      <c r="F32" s="18" t="n">
        <v>5200</v>
      </c>
      <c r="G32" s="20" t="n">
        <v>6.75</v>
      </c>
      <c r="H32" s="19" t="n">
        <f aca="false">F32*G32</f>
        <v>35100</v>
      </c>
      <c r="I32" s="13"/>
    </row>
    <row r="33" customFormat="false" ht="23.85" hidden="false" customHeight="false" outlineLevel="0" collapsed="false">
      <c r="A33" s="12" t="n">
        <v>25</v>
      </c>
      <c r="B33" s="12" t="s">
        <v>249</v>
      </c>
      <c r="C33" s="13" t="s">
        <v>250</v>
      </c>
      <c r="D33" s="13" t="s">
        <v>251</v>
      </c>
      <c r="E33" s="12" t="s">
        <v>125</v>
      </c>
      <c r="F33" s="18" t="n">
        <v>3300</v>
      </c>
      <c r="G33" s="20" t="n">
        <v>9.25</v>
      </c>
      <c r="H33" s="19" t="n">
        <f aca="false">F33*G33</f>
        <v>30525</v>
      </c>
      <c r="I33" s="13"/>
    </row>
    <row r="34" customFormat="false" ht="35.05" hidden="false" customHeight="false" outlineLevel="0" collapsed="false">
      <c r="A34" s="12" t="n">
        <v>26</v>
      </c>
      <c r="B34" s="12" t="s">
        <v>252</v>
      </c>
      <c r="C34" s="13" t="s">
        <v>253</v>
      </c>
      <c r="D34" s="13" t="s">
        <v>254</v>
      </c>
      <c r="E34" s="12" t="s">
        <v>125</v>
      </c>
      <c r="F34" s="18" t="n">
        <v>260</v>
      </c>
      <c r="G34" s="20" t="n">
        <v>28.5</v>
      </c>
      <c r="H34" s="19" t="n">
        <f aca="false">F34*G34</f>
        <v>7410</v>
      </c>
      <c r="I34" s="13" t="s">
        <v>255</v>
      </c>
    </row>
    <row r="35" customFormat="false" ht="35.05" hidden="false" customHeight="false" outlineLevel="0" collapsed="false">
      <c r="A35" s="12" t="n">
        <v>27</v>
      </c>
      <c r="B35" s="12" t="s">
        <v>256</v>
      </c>
      <c r="C35" s="13" t="s">
        <v>257</v>
      </c>
      <c r="D35" s="13" t="s">
        <v>258</v>
      </c>
      <c r="E35" s="12" t="s">
        <v>125</v>
      </c>
      <c r="F35" s="18" t="n">
        <v>60</v>
      </c>
      <c r="G35" s="20" t="n">
        <v>46</v>
      </c>
      <c r="H35" s="19" t="n">
        <f aca="false">F35*G35</f>
        <v>2760</v>
      </c>
      <c r="I35" s="13" t="s">
        <v>255</v>
      </c>
    </row>
    <row r="36" customFormat="false" ht="35.05" hidden="false" customHeight="false" outlineLevel="0" collapsed="false">
      <c r="A36" s="12" t="n">
        <v>28</v>
      </c>
      <c r="B36" s="12" t="s">
        <v>259</v>
      </c>
      <c r="C36" s="13" t="s">
        <v>260</v>
      </c>
      <c r="D36" s="13" t="s">
        <v>261</v>
      </c>
      <c r="E36" s="12" t="s">
        <v>129</v>
      </c>
      <c r="F36" s="18" t="n">
        <v>3100</v>
      </c>
      <c r="G36" s="20" t="n">
        <v>8.75</v>
      </c>
      <c r="H36" s="19" t="n">
        <f aca="false">F36*G36</f>
        <v>27125</v>
      </c>
      <c r="I36" s="13"/>
    </row>
    <row r="37" customFormat="false" ht="35.05" hidden="false" customHeight="false" outlineLevel="0" collapsed="false">
      <c r="A37" s="12" t="n">
        <v>29</v>
      </c>
      <c r="B37" s="12" t="s">
        <v>262</v>
      </c>
      <c r="C37" s="13" t="s">
        <v>263</v>
      </c>
      <c r="D37" s="13" t="s">
        <v>261</v>
      </c>
      <c r="E37" s="12" t="s">
        <v>129</v>
      </c>
      <c r="F37" s="18" t="n">
        <v>1750</v>
      </c>
      <c r="G37" s="20" t="n">
        <v>13.5</v>
      </c>
      <c r="H37" s="19" t="n">
        <f aca="false">F37*G37</f>
        <v>23625</v>
      </c>
      <c r="I37" s="13"/>
    </row>
    <row r="38" customFormat="false" ht="23.85" hidden="false" customHeight="false" outlineLevel="0" collapsed="false">
      <c r="A38" s="12" t="n">
        <v>30</v>
      </c>
      <c r="B38" s="12" t="s">
        <v>264</v>
      </c>
      <c r="C38" s="13" t="s">
        <v>265</v>
      </c>
      <c r="D38" s="13" t="s">
        <v>266</v>
      </c>
      <c r="E38" s="12" t="s">
        <v>125</v>
      </c>
      <c r="F38" s="18" t="n">
        <v>45000</v>
      </c>
      <c r="G38" s="20" t="n">
        <v>1.85</v>
      </c>
      <c r="H38" s="19" t="n">
        <f aca="false">F38*G38</f>
        <v>83250</v>
      </c>
      <c r="I38" s="13"/>
    </row>
    <row r="39" customFormat="false" ht="15" hidden="false" customHeight="false" outlineLevel="0" collapsed="false">
      <c r="A39" s="21" t="s">
        <v>267</v>
      </c>
      <c r="B39" s="21"/>
      <c r="C39" s="21"/>
      <c r="D39" s="21"/>
      <c r="E39" s="21"/>
      <c r="F39" s="21"/>
      <c r="G39" s="21"/>
      <c r="H39" s="22" t="n">
        <f aca="false">SUM(H32:H38)</f>
        <v>209795</v>
      </c>
      <c r="I39" s="23"/>
    </row>
    <row r="41" customFormat="false" ht="46.25" hidden="false" customHeight="false" outlineLevel="0" collapsed="false">
      <c r="A41" s="12" t="n">
        <v>31</v>
      </c>
      <c r="B41" s="12" t="s">
        <v>268</v>
      </c>
      <c r="C41" s="13" t="s">
        <v>269</v>
      </c>
      <c r="D41" s="13" t="s">
        <v>270</v>
      </c>
      <c r="E41" s="12" t="s">
        <v>117</v>
      </c>
      <c r="F41" s="18" t="n">
        <v>125500</v>
      </c>
      <c r="G41" s="20" t="n">
        <v>1.15</v>
      </c>
      <c r="H41" s="19" t="n">
        <f aca="false">F41*G41</f>
        <v>144325</v>
      </c>
      <c r="I41" s="13"/>
    </row>
    <row r="42" customFormat="false" ht="23.85" hidden="false" customHeight="false" outlineLevel="0" collapsed="false">
      <c r="A42" s="12" t="n">
        <v>32</v>
      </c>
      <c r="B42" s="12" t="s">
        <v>271</v>
      </c>
      <c r="C42" s="13" t="s">
        <v>272</v>
      </c>
      <c r="D42" s="13" t="s">
        <v>273</v>
      </c>
      <c r="E42" s="12" t="s">
        <v>117</v>
      </c>
      <c r="F42" s="18" t="n">
        <v>19400</v>
      </c>
      <c r="G42" s="20" t="n">
        <v>1.65</v>
      </c>
      <c r="H42" s="19" t="n">
        <f aca="false">F42*G42</f>
        <v>32010</v>
      </c>
      <c r="I42" s="13"/>
    </row>
    <row r="43" customFormat="false" ht="35.05" hidden="false" customHeight="false" outlineLevel="0" collapsed="false">
      <c r="A43" s="12" t="n">
        <v>33</v>
      </c>
      <c r="B43" s="12" t="s">
        <v>274</v>
      </c>
      <c r="C43" s="13" t="s">
        <v>275</v>
      </c>
      <c r="D43" s="13" t="s">
        <v>276</v>
      </c>
      <c r="E43" s="12" t="s">
        <v>117</v>
      </c>
      <c r="F43" s="18" t="n">
        <v>125500</v>
      </c>
      <c r="G43" s="20" t="n">
        <v>1.35</v>
      </c>
      <c r="H43" s="19" t="n">
        <f aca="false">F43*G43</f>
        <v>169425</v>
      </c>
      <c r="I43" s="13"/>
    </row>
    <row r="44" customFormat="false" ht="35.05" hidden="false" customHeight="false" outlineLevel="0" collapsed="false">
      <c r="A44" s="12" t="n">
        <v>34</v>
      </c>
      <c r="B44" s="12" t="s">
        <v>277</v>
      </c>
      <c r="C44" s="13" t="s">
        <v>278</v>
      </c>
      <c r="D44" s="13" t="s">
        <v>279</v>
      </c>
      <c r="E44" s="12" t="s">
        <v>117</v>
      </c>
      <c r="F44" s="18" t="n">
        <v>45200</v>
      </c>
      <c r="G44" s="19" t="n">
        <f aca="false">'Rate Analysis'!F42</f>
        <v>10.395</v>
      </c>
      <c r="H44" s="19" t="n">
        <f aca="false">F44*G44</f>
        <v>469854</v>
      </c>
      <c r="I44" s="13" t="s">
        <v>280</v>
      </c>
    </row>
    <row r="45" customFormat="false" ht="23.85" hidden="false" customHeight="false" outlineLevel="0" collapsed="false">
      <c r="A45" s="12" t="n">
        <v>35</v>
      </c>
      <c r="B45" s="12" t="s">
        <v>281</v>
      </c>
      <c r="C45" s="13" t="s">
        <v>282</v>
      </c>
      <c r="D45" s="13" t="s">
        <v>279</v>
      </c>
      <c r="E45" s="12" t="s">
        <v>117</v>
      </c>
      <c r="F45" s="18" t="n">
        <v>33400</v>
      </c>
      <c r="G45" s="20" t="n">
        <v>9.25</v>
      </c>
      <c r="H45" s="19" t="n">
        <f aca="false">F45*G45</f>
        <v>308950</v>
      </c>
      <c r="I45" s="13"/>
    </row>
    <row r="46" customFormat="false" ht="35.05" hidden="false" customHeight="false" outlineLevel="0" collapsed="false">
      <c r="A46" s="12" t="n">
        <v>36</v>
      </c>
      <c r="B46" s="12" t="s">
        <v>283</v>
      </c>
      <c r="C46" s="13" t="s">
        <v>284</v>
      </c>
      <c r="D46" s="13" t="s">
        <v>285</v>
      </c>
      <c r="E46" s="12" t="s">
        <v>133</v>
      </c>
      <c r="F46" s="18" t="n">
        <v>44.1</v>
      </c>
      <c r="G46" s="20" t="n">
        <v>1650</v>
      </c>
      <c r="H46" s="19" t="n">
        <f aca="false">F46*G46</f>
        <v>72765</v>
      </c>
      <c r="I46" s="13"/>
    </row>
    <row r="47" customFormat="false" ht="15" hidden="false" customHeight="false" outlineLevel="0" collapsed="false">
      <c r="A47" s="21" t="s">
        <v>286</v>
      </c>
      <c r="B47" s="21"/>
      <c r="C47" s="21"/>
      <c r="D47" s="21"/>
      <c r="E47" s="21"/>
      <c r="F47" s="21"/>
      <c r="G47" s="21"/>
      <c r="H47" s="22" t="n">
        <f aca="false">SUM(H41:H46)</f>
        <v>1197329</v>
      </c>
      <c r="I47" s="23"/>
    </row>
    <row r="49" customFormat="false" ht="35.05" hidden="false" customHeight="false" outlineLevel="0" collapsed="false">
      <c r="A49" s="12" t="n">
        <v>37</v>
      </c>
      <c r="B49" s="12" t="s">
        <v>287</v>
      </c>
      <c r="C49" s="13" t="s">
        <v>288</v>
      </c>
      <c r="D49" s="13" t="s">
        <v>289</v>
      </c>
      <c r="E49" s="12" t="s">
        <v>117</v>
      </c>
      <c r="F49" s="18" t="n">
        <v>137800</v>
      </c>
      <c r="G49" s="20" t="n">
        <v>5.75</v>
      </c>
      <c r="H49" s="19" t="n">
        <f aca="false">F49*G49</f>
        <v>792350</v>
      </c>
      <c r="I49" s="13"/>
    </row>
    <row r="50" customFormat="false" ht="46.25" hidden="false" customHeight="false" outlineLevel="0" collapsed="false">
      <c r="A50" s="12" t="n">
        <v>38</v>
      </c>
      <c r="B50" s="12" t="s">
        <v>290</v>
      </c>
      <c r="C50" s="13" t="s">
        <v>291</v>
      </c>
      <c r="D50" s="13" t="s">
        <v>292</v>
      </c>
      <c r="E50" s="12" t="s">
        <v>117</v>
      </c>
      <c r="F50" s="18" t="n">
        <v>45200</v>
      </c>
      <c r="G50" s="20" t="n">
        <v>6.5</v>
      </c>
      <c r="H50" s="19" t="n">
        <f aca="false">F50*G50</f>
        <v>293800</v>
      </c>
      <c r="I50" s="13"/>
    </row>
    <row r="51" customFormat="false" ht="57.45" hidden="false" customHeight="false" outlineLevel="0" collapsed="false">
      <c r="A51" s="12" t="n">
        <v>39</v>
      </c>
      <c r="B51" s="12" t="s">
        <v>293</v>
      </c>
      <c r="C51" s="13" t="s">
        <v>294</v>
      </c>
      <c r="D51" s="13" t="s">
        <v>295</v>
      </c>
      <c r="E51" s="12" t="s">
        <v>117</v>
      </c>
      <c r="F51" s="18" t="n">
        <v>33400</v>
      </c>
      <c r="G51" s="20" t="n">
        <v>17.5</v>
      </c>
      <c r="H51" s="19" t="n">
        <f aca="false">F51*G51</f>
        <v>584500</v>
      </c>
      <c r="I51" s="13"/>
    </row>
    <row r="52" customFormat="false" ht="35.05" hidden="false" customHeight="false" outlineLevel="0" collapsed="false">
      <c r="A52" s="12" t="n">
        <v>40</v>
      </c>
      <c r="B52" s="12" t="s">
        <v>296</v>
      </c>
      <c r="C52" s="13" t="s">
        <v>297</v>
      </c>
      <c r="D52" s="13" t="s">
        <v>276</v>
      </c>
      <c r="E52" s="12" t="s">
        <v>121</v>
      </c>
      <c r="F52" s="18" t="n">
        <v>2034</v>
      </c>
      <c r="G52" s="20" t="n">
        <v>19.5</v>
      </c>
      <c r="H52" s="19" t="n">
        <f aca="false">F52*G52</f>
        <v>39663</v>
      </c>
      <c r="I52" s="13"/>
    </row>
    <row r="53" customFormat="false" ht="46.25" hidden="false" customHeight="false" outlineLevel="0" collapsed="false">
      <c r="A53" s="12" t="n">
        <v>41</v>
      </c>
      <c r="B53" s="12" t="s">
        <v>298</v>
      </c>
      <c r="C53" s="13" t="s">
        <v>299</v>
      </c>
      <c r="D53" s="13" t="s">
        <v>300</v>
      </c>
      <c r="E53" s="12" t="s">
        <v>117</v>
      </c>
      <c r="F53" s="18" t="n">
        <v>5167</v>
      </c>
      <c r="G53" s="20" t="n">
        <v>32.5</v>
      </c>
      <c r="H53" s="19" t="n">
        <f aca="false">F53*G53</f>
        <v>167927.5</v>
      </c>
      <c r="I53" s="13"/>
    </row>
    <row r="54" customFormat="false" ht="15" hidden="false" customHeight="false" outlineLevel="0" collapsed="false">
      <c r="A54" s="21" t="s">
        <v>301</v>
      </c>
      <c r="B54" s="21"/>
      <c r="C54" s="21"/>
      <c r="D54" s="21"/>
      <c r="E54" s="21"/>
      <c r="F54" s="21"/>
      <c r="G54" s="21"/>
      <c r="H54" s="22" t="n">
        <f aca="false">SUM(H49:H53)</f>
        <v>1878240.5</v>
      </c>
      <c r="I54" s="23"/>
    </row>
    <row r="56" customFormat="false" ht="35.05" hidden="false" customHeight="false" outlineLevel="0" collapsed="false">
      <c r="A56" s="12" t="n">
        <v>42</v>
      </c>
      <c r="B56" s="12" t="s">
        <v>302</v>
      </c>
      <c r="C56" s="13" t="s">
        <v>303</v>
      </c>
      <c r="D56" s="13" t="s">
        <v>304</v>
      </c>
      <c r="E56" s="12" t="s">
        <v>305</v>
      </c>
      <c r="F56" s="18" t="n">
        <v>16</v>
      </c>
      <c r="G56" s="20" t="n">
        <v>10850</v>
      </c>
      <c r="H56" s="19" t="n">
        <f aca="false">F56*G56</f>
        <v>173600</v>
      </c>
      <c r="I56" s="13"/>
    </row>
    <row r="57" customFormat="false" ht="35.05" hidden="false" customHeight="false" outlineLevel="0" collapsed="false">
      <c r="A57" s="12" t="n">
        <v>43</v>
      </c>
      <c r="B57" s="12" t="s">
        <v>306</v>
      </c>
      <c r="C57" s="13" t="s">
        <v>307</v>
      </c>
      <c r="D57" s="13" t="s">
        <v>308</v>
      </c>
      <c r="E57" s="12" t="s">
        <v>121</v>
      </c>
      <c r="F57" s="18" t="n">
        <v>2789</v>
      </c>
      <c r="G57" s="20" t="n">
        <v>68</v>
      </c>
      <c r="H57" s="19" t="n">
        <f aca="false">F57*G57</f>
        <v>189652</v>
      </c>
      <c r="I57" s="13"/>
    </row>
    <row r="58" customFormat="false" ht="23.85" hidden="false" customHeight="false" outlineLevel="0" collapsed="false">
      <c r="A58" s="12" t="n">
        <v>44</v>
      </c>
      <c r="B58" s="12" t="s">
        <v>309</v>
      </c>
      <c r="C58" s="13" t="s">
        <v>310</v>
      </c>
      <c r="D58" s="13" t="s">
        <v>311</v>
      </c>
      <c r="E58" s="12" t="s">
        <v>125</v>
      </c>
      <c r="F58" s="18" t="n">
        <v>8</v>
      </c>
      <c r="G58" s="20" t="n">
        <v>1650</v>
      </c>
      <c r="H58" s="19" t="n">
        <f aca="false">F58*G58</f>
        <v>13200</v>
      </c>
      <c r="I58" s="13"/>
    </row>
    <row r="59" customFormat="false" ht="23.85" hidden="false" customHeight="false" outlineLevel="0" collapsed="false">
      <c r="A59" s="12" t="n">
        <v>45</v>
      </c>
      <c r="B59" s="12" t="s">
        <v>312</v>
      </c>
      <c r="C59" s="13" t="s">
        <v>313</v>
      </c>
      <c r="D59" s="13" t="s">
        <v>314</v>
      </c>
      <c r="E59" s="12" t="s">
        <v>117</v>
      </c>
      <c r="F59" s="18" t="n">
        <v>2368</v>
      </c>
      <c r="G59" s="20" t="n">
        <v>38</v>
      </c>
      <c r="H59" s="19" t="n">
        <f aca="false">F59*G59</f>
        <v>89984</v>
      </c>
      <c r="I59" s="13"/>
    </row>
    <row r="60" customFormat="false" ht="23.85" hidden="false" customHeight="false" outlineLevel="0" collapsed="false">
      <c r="A60" s="12" t="n">
        <v>46</v>
      </c>
      <c r="B60" s="12" t="s">
        <v>315</v>
      </c>
      <c r="C60" s="13" t="s">
        <v>316</v>
      </c>
      <c r="D60" s="13" t="s">
        <v>317</v>
      </c>
      <c r="E60" s="12" t="s">
        <v>125</v>
      </c>
      <c r="F60" s="18" t="n">
        <v>4</v>
      </c>
      <c r="G60" s="20" t="n">
        <v>10500</v>
      </c>
      <c r="H60" s="19" t="n">
        <f aca="false">F60*G60</f>
        <v>42000</v>
      </c>
      <c r="I60" s="13"/>
    </row>
    <row r="61" customFormat="false" ht="35.05" hidden="false" customHeight="false" outlineLevel="0" collapsed="false">
      <c r="A61" s="12" t="n">
        <v>47</v>
      </c>
      <c r="B61" s="12" t="s">
        <v>318</v>
      </c>
      <c r="C61" s="13" t="s">
        <v>319</v>
      </c>
      <c r="D61" s="13" t="s">
        <v>320</v>
      </c>
      <c r="E61" s="12" t="s">
        <v>133</v>
      </c>
      <c r="F61" s="18" t="n">
        <v>13.2</v>
      </c>
      <c r="G61" s="20" t="n">
        <v>5950</v>
      </c>
      <c r="H61" s="19" t="n">
        <f aca="false">F61*G61</f>
        <v>78540</v>
      </c>
      <c r="I61" s="13"/>
    </row>
    <row r="62" customFormat="false" ht="15" hidden="false" customHeight="false" outlineLevel="0" collapsed="false">
      <c r="A62" s="21" t="s">
        <v>321</v>
      </c>
      <c r="B62" s="21"/>
      <c r="C62" s="21"/>
      <c r="D62" s="21"/>
      <c r="E62" s="21"/>
      <c r="F62" s="21"/>
      <c r="G62" s="21"/>
      <c r="H62" s="22" t="n">
        <f aca="false">SUM(H56:H61)</f>
        <v>586976</v>
      </c>
      <c r="I62" s="23"/>
    </row>
    <row r="64" customFormat="false" ht="35.05" hidden="false" customHeight="false" outlineLevel="0" collapsed="false">
      <c r="A64" s="12" t="n">
        <v>48</v>
      </c>
      <c r="B64" s="12" t="s">
        <v>322</v>
      </c>
      <c r="C64" s="13" t="s">
        <v>323</v>
      </c>
      <c r="D64" s="13" t="s">
        <v>324</v>
      </c>
      <c r="E64" s="12" t="s">
        <v>325</v>
      </c>
      <c r="F64" s="18" t="n">
        <v>450</v>
      </c>
      <c r="G64" s="20" t="n">
        <v>55</v>
      </c>
      <c r="H64" s="19" t="n">
        <f aca="false">F64*G64</f>
        <v>24750</v>
      </c>
      <c r="I64" s="13"/>
    </row>
    <row r="65" customFormat="false" ht="15" hidden="false" customHeight="false" outlineLevel="0" collapsed="false">
      <c r="A65" s="12" t="n">
        <v>49</v>
      </c>
      <c r="B65" s="12" t="s">
        <v>326</v>
      </c>
      <c r="C65" s="13" t="s">
        <v>327</v>
      </c>
      <c r="D65" s="13" t="s">
        <v>328</v>
      </c>
      <c r="E65" s="12" t="s">
        <v>325</v>
      </c>
      <c r="F65" s="18" t="n">
        <v>300</v>
      </c>
      <c r="G65" s="20" t="n">
        <v>38</v>
      </c>
      <c r="H65" s="19" t="n">
        <f aca="false">F65*G65</f>
        <v>11400</v>
      </c>
      <c r="I65" s="13"/>
    </row>
    <row r="66" customFormat="false" ht="23.85" hidden="false" customHeight="false" outlineLevel="0" collapsed="false">
      <c r="A66" s="12" t="n">
        <v>50</v>
      </c>
      <c r="B66" s="12" t="s">
        <v>329</v>
      </c>
      <c r="C66" s="13" t="s">
        <v>330</v>
      </c>
      <c r="D66" s="13" t="s">
        <v>331</v>
      </c>
      <c r="E66" s="12" t="s">
        <v>325</v>
      </c>
      <c r="F66" s="18" t="n">
        <v>120</v>
      </c>
      <c r="G66" s="20" t="n">
        <v>95</v>
      </c>
      <c r="H66" s="19" t="n">
        <f aca="false">F66*G66</f>
        <v>11400</v>
      </c>
      <c r="I66" s="13" t="s">
        <v>332</v>
      </c>
    </row>
    <row r="67" customFormat="false" ht="35.05" hidden="false" customHeight="false" outlineLevel="0" collapsed="false">
      <c r="A67" s="12" t="n">
        <v>51</v>
      </c>
      <c r="B67" s="12" t="s">
        <v>333</v>
      </c>
      <c r="C67" s="13" t="s">
        <v>334</v>
      </c>
      <c r="D67" s="13" t="s">
        <v>335</v>
      </c>
      <c r="E67" s="12" t="s">
        <v>336</v>
      </c>
      <c r="F67" s="18" t="n">
        <v>1</v>
      </c>
      <c r="G67" s="20" t="n">
        <v>26500</v>
      </c>
      <c r="H67" s="19" t="n">
        <f aca="false">F67*G67</f>
        <v>26500</v>
      </c>
      <c r="I67" s="13"/>
    </row>
    <row r="68" customFormat="false" ht="23.85" hidden="false" customHeight="false" outlineLevel="0" collapsed="false">
      <c r="A68" s="12" t="n">
        <v>52</v>
      </c>
      <c r="B68" s="12" t="s">
        <v>337</v>
      </c>
      <c r="C68" s="13" t="s">
        <v>338</v>
      </c>
      <c r="D68" s="13" t="s">
        <v>339</v>
      </c>
      <c r="E68" s="12" t="s">
        <v>336</v>
      </c>
      <c r="F68" s="18" t="n">
        <v>1</v>
      </c>
      <c r="G68" s="20" t="n">
        <v>7200</v>
      </c>
      <c r="H68" s="19" t="n">
        <f aca="false">F68*G68</f>
        <v>7200</v>
      </c>
      <c r="I68" s="13"/>
    </row>
    <row r="69" customFormat="false" ht="23.85" hidden="false" customHeight="false" outlineLevel="0" collapsed="false">
      <c r="A69" s="12" t="n">
        <v>53</v>
      </c>
      <c r="B69" s="12" t="s">
        <v>340</v>
      </c>
      <c r="C69" s="13" t="s">
        <v>341</v>
      </c>
      <c r="D69" s="13" t="s">
        <v>342</v>
      </c>
      <c r="E69" s="12" t="s">
        <v>336</v>
      </c>
      <c r="F69" s="18" t="n">
        <v>1</v>
      </c>
      <c r="G69" s="20" t="n">
        <v>4850</v>
      </c>
      <c r="H69" s="19" t="n">
        <f aca="false">F69*G69</f>
        <v>4850</v>
      </c>
      <c r="I69" s="13"/>
    </row>
    <row r="70" customFormat="false" ht="23.85" hidden="false" customHeight="false" outlineLevel="0" collapsed="false">
      <c r="A70" s="12" t="n">
        <v>54</v>
      </c>
      <c r="B70" s="12" t="s">
        <v>343</v>
      </c>
      <c r="C70" s="13" t="s">
        <v>344</v>
      </c>
      <c r="D70" s="13" t="s">
        <v>345</v>
      </c>
      <c r="E70" s="12" t="s">
        <v>336</v>
      </c>
      <c r="F70" s="18" t="n">
        <v>1</v>
      </c>
      <c r="G70" s="20" t="n">
        <v>4100</v>
      </c>
      <c r="H70" s="19" t="n">
        <f aca="false">F70*G70</f>
        <v>4100</v>
      </c>
      <c r="I70" s="13"/>
    </row>
    <row r="71" customFormat="false" ht="35.05" hidden="false" customHeight="false" outlineLevel="0" collapsed="false">
      <c r="A71" s="12" t="n">
        <v>55</v>
      </c>
      <c r="B71" s="12" t="s">
        <v>346</v>
      </c>
      <c r="C71" s="13" t="s">
        <v>347</v>
      </c>
      <c r="D71" s="13" t="s">
        <v>348</v>
      </c>
      <c r="E71" s="12" t="s">
        <v>336</v>
      </c>
      <c r="F71" s="18" t="n">
        <v>1</v>
      </c>
      <c r="G71" s="20" t="n">
        <v>38500</v>
      </c>
      <c r="H71" s="19" t="n">
        <f aca="false">F71*G71</f>
        <v>38500</v>
      </c>
      <c r="I71" s="13" t="s">
        <v>349</v>
      </c>
    </row>
    <row r="72" customFormat="false" ht="15" hidden="false" customHeight="false" outlineLevel="0" collapsed="false">
      <c r="A72" s="21" t="s">
        <v>350</v>
      </c>
      <c r="B72" s="21"/>
      <c r="C72" s="21"/>
      <c r="D72" s="21"/>
      <c r="E72" s="21"/>
      <c r="F72" s="21"/>
      <c r="G72" s="21"/>
      <c r="H72" s="22" t="n">
        <f aca="false">SUM(H64:H71)</f>
        <v>128700</v>
      </c>
      <c r="I72" s="23"/>
    </row>
    <row r="74" customFormat="false" ht="23.85" hidden="false" customHeight="false" outlineLevel="0" collapsed="false">
      <c r="A74" s="12" t="n">
        <v>56</v>
      </c>
      <c r="B74" s="12" t="s">
        <v>351</v>
      </c>
      <c r="C74" s="13" t="s">
        <v>352</v>
      </c>
      <c r="D74" s="13" t="s">
        <v>353</v>
      </c>
      <c r="E74" s="12" t="s">
        <v>336</v>
      </c>
      <c r="F74" s="18" t="n">
        <v>1</v>
      </c>
      <c r="G74" s="20" t="n">
        <v>105000</v>
      </c>
      <c r="H74" s="19" t="n">
        <f aca="false">F74*G74</f>
        <v>105000</v>
      </c>
      <c r="I74" s="13"/>
    </row>
    <row r="75" customFormat="false" ht="35.05" hidden="false" customHeight="false" outlineLevel="0" collapsed="false">
      <c r="A75" s="12" t="n">
        <v>57</v>
      </c>
      <c r="B75" s="12" t="s">
        <v>354</v>
      </c>
      <c r="C75" s="13" t="s">
        <v>355</v>
      </c>
      <c r="D75" s="13" t="s">
        <v>356</v>
      </c>
      <c r="E75" s="12" t="s">
        <v>357</v>
      </c>
      <c r="F75" s="18" t="n">
        <v>6</v>
      </c>
      <c r="G75" s="20" t="n">
        <v>24000</v>
      </c>
      <c r="H75" s="19" t="n">
        <f aca="false">F75*G75</f>
        <v>144000</v>
      </c>
      <c r="I75" s="13"/>
    </row>
    <row r="76" customFormat="false" ht="35.05" hidden="false" customHeight="false" outlineLevel="0" collapsed="false">
      <c r="A76" s="12" t="n">
        <v>58</v>
      </c>
      <c r="B76" s="12" t="s">
        <v>358</v>
      </c>
      <c r="C76" s="13" t="s">
        <v>359</v>
      </c>
      <c r="D76" s="13" t="s">
        <v>360</v>
      </c>
      <c r="E76" s="12" t="s">
        <v>336</v>
      </c>
      <c r="F76" s="18" t="n">
        <v>1</v>
      </c>
      <c r="G76" s="20" t="n">
        <v>54000</v>
      </c>
      <c r="H76" s="19" t="n">
        <f aca="false">F76*G76</f>
        <v>54000</v>
      </c>
      <c r="I76" s="13"/>
    </row>
    <row r="77" customFormat="false" ht="35.05" hidden="false" customHeight="false" outlineLevel="0" collapsed="false">
      <c r="A77" s="12" t="n">
        <v>59</v>
      </c>
      <c r="B77" s="12" t="s">
        <v>361</v>
      </c>
      <c r="C77" s="13" t="s">
        <v>362</v>
      </c>
      <c r="D77" s="13" t="s">
        <v>363</v>
      </c>
      <c r="E77" s="12" t="s">
        <v>336</v>
      </c>
      <c r="F77" s="18" t="n">
        <v>1</v>
      </c>
      <c r="G77" s="20" t="n">
        <v>10500</v>
      </c>
      <c r="H77" s="19" t="n">
        <f aca="false">F77*G77</f>
        <v>10500</v>
      </c>
      <c r="I77" s="13"/>
    </row>
    <row r="78" customFormat="false" ht="35.05" hidden="false" customHeight="false" outlineLevel="0" collapsed="false">
      <c r="A78" s="12" t="n">
        <v>60</v>
      </c>
      <c r="B78" s="12" t="s">
        <v>364</v>
      </c>
      <c r="C78" s="13" t="s">
        <v>365</v>
      </c>
      <c r="D78" s="13" t="s">
        <v>366</v>
      </c>
      <c r="E78" s="12" t="s">
        <v>336</v>
      </c>
      <c r="F78" s="18" t="n">
        <v>1</v>
      </c>
      <c r="G78" s="20" t="n">
        <v>8200</v>
      </c>
      <c r="H78" s="19" t="n">
        <f aca="false">F78*G78</f>
        <v>8200</v>
      </c>
      <c r="I78" s="13"/>
    </row>
    <row r="79" customFormat="false" ht="46.25" hidden="false" customHeight="false" outlineLevel="0" collapsed="false">
      <c r="A79" s="12" t="n">
        <v>61</v>
      </c>
      <c r="B79" s="12" t="s">
        <v>367</v>
      </c>
      <c r="C79" s="13" t="s">
        <v>368</v>
      </c>
      <c r="D79" s="13" t="s">
        <v>369</v>
      </c>
      <c r="E79" s="12" t="s">
        <v>336</v>
      </c>
      <c r="F79" s="18" t="n">
        <v>1</v>
      </c>
      <c r="G79" s="20" t="n">
        <v>22000</v>
      </c>
      <c r="H79" s="19" t="n">
        <f aca="false">F79*G79</f>
        <v>22000</v>
      </c>
      <c r="I79" s="13" t="s">
        <v>370</v>
      </c>
    </row>
    <row r="80" customFormat="false" ht="15" hidden="false" customHeight="false" outlineLevel="0" collapsed="false">
      <c r="A80" s="21" t="s">
        <v>371</v>
      </c>
      <c r="B80" s="21"/>
      <c r="C80" s="21"/>
      <c r="D80" s="21"/>
      <c r="E80" s="21"/>
      <c r="F80" s="21"/>
      <c r="G80" s="21"/>
      <c r="H80" s="22" t="n">
        <f aca="false">SUM(H74:H79)</f>
        <v>343700</v>
      </c>
      <c r="I80" s="23"/>
    </row>
    <row r="82" customFormat="false" ht="15" hidden="false" customHeight="false" outlineLevel="0" collapsed="false">
      <c r="A82" s="24" t="s">
        <v>372</v>
      </c>
      <c r="B82" s="24"/>
      <c r="C82" s="24"/>
      <c r="D82" s="24"/>
      <c r="E82" s="24"/>
      <c r="F82" s="24"/>
      <c r="G82" s="24"/>
      <c r="H82" s="25" t="n">
        <f aca="false">H18+H30+H39+H47+H54+H62+H72+H80</f>
        <v>8807935.4749296</v>
      </c>
      <c r="I82" s="26"/>
    </row>
  </sheetData>
  <mergeCells count="11">
    <mergeCell ref="A1:I1"/>
    <mergeCell ref="A2:I2"/>
    <mergeCell ref="A18:G18"/>
    <mergeCell ref="A30:G30"/>
    <mergeCell ref="A39:G39"/>
    <mergeCell ref="A47:G47"/>
    <mergeCell ref="A54:G54"/>
    <mergeCell ref="A62:G62"/>
    <mergeCell ref="A72:G72"/>
    <mergeCell ref="A80:G80"/>
    <mergeCell ref="A82:G8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46"/>
    <col collapsed="false" customWidth="true" hidden="false" outlineLevel="0" max="3" min="3" style="0" width="10"/>
    <col collapsed="false" customWidth="true" hidden="false" outlineLevel="0" max="4" min="4" style="0" width="8"/>
    <col collapsed="false" customWidth="true" hidden="false" outlineLevel="0" max="5" min="5" style="0" width="12"/>
    <col collapsed="false" customWidth="true" hidden="false" outlineLevel="0" max="6" min="6" style="0" width="14"/>
  </cols>
  <sheetData>
    <row r="1" customFormat="false" ht="27.75" hidden="false" customHeight="true" outlineLevel="0" collapsed="false">
      <c r="A1" s="9" t="s">
        <v>373</v>
      </c>
      <c r="B1" s="9"/>
      <c r="C1" s="9"/>
      <c r="D1" s="9"/>
      <c r="E1" s="9"/>
      <c r="F1" s="9"/>
    </row>
    <row r="2" customFormat="false" ht="19.5" hidden="false" customHeight="true" outlineLevel="0" collapsed="false">
      <c r="A2" s="10" t="s">
        <v>56</v>
      </c>
      <c r="B2" s="10"/>
      <c r="C2" s="10"/>
      <c r="D2" s="10"/>
      <c r="E2" s="10"/>
      <c r="F2" s="10"/>
    </row>
    <row r="4" customFormat="false" ht="33.75" hidden="false" customHeight="true" outlineLevel="0" collapsed="false">
      <c r="A4" s="27" t="s">
        <v>374</v>
      </c>
      <c r="B4" s="27"/>
      <c r="C4" s="27"/>
      <c r="D4" s="27"/>
      <c r="E4" s="27"/>
      <c r="F4" s="27"/>
    </row>
    <row r="5" customFormat="false" ht="15" hidden="false" customHeight="false" outlineLevel="0" collapsed="false">
      <c r="A5" s="28" t="s">
        <v>375</v>
      </c>
      <c r="B5" s="28"/>
      <c r="C5" s="28"/>
      <c r="D5" s="28"/>
      <c r="E5" s="28"/>
      <c r="F5" s="28"/>
    </row>
    <row r="6" customFormat="false" ht="30" hidden="false" customHeight="true" outlineLevel="0" collapsed="false">
      <c r="A6" s="11" t="s">
        <v>376</v>
      </c>
      <c r="B6" s="11" t="s">
        <v>377</v>
      </c>
      <c r="C6" s="11" t="s">
        <v>378</v>
      </c>
      <c r="D6" s="11" t="s">
        <v>182</v>
      </c>
      <c r="E6" s="11" t="s">
        <v>379</v>
      </c>
      <c r="F6" s="11" t="s">
        <v>380</v>
      </c>
    </row>
    <row r="7" customFormat="false" ht="23.85" hidden="false" customHeight="false" outlineLevel="0" collapsed="false">
      <c r="A7" s="12" t="n">
        <v>1</v>
      </c>
      <c r="B7" s="13" t="s">
        <v>381</v>
      </c>
      <c r="C7" s="29" t="n">
        <v>1.06</v>
      </c>
      <c r="D7" s="12" t="s">
        <v>133</v>
      </c>
      <c r="E7" s="19" t="n">
        <v>2150</v>
      </c>
      <c r="F7" s="19" t="n">
        <f aca="false">C7*E7</f>
        <v>2279</v>
      </c>
    </row>
    <row r="8" customFormat="false" ht="23.85" hidden="false" customHeight="false" outlineLevel="0" collapsed="false">
      <c r="A8" s="12" t="n">
        <v>2</v>
      </c>
      <c r="B8" s="13" t="s">
        <v>382</v>
      </c>
      <c r="C8" s="29" t="n">
        <v>1</v>
      </c>
      <c r="D8" s="12" t="s">
        <v>133</v>
      </c>
      <c r="E8" s="19" t="n">
        <v>980</v>
      </c>
      <c r="F8" s="19" t="n">
        <f aca="false">C8*E8</f>
        <v>980</v>
      </c>
    </row>
    <row r="9" customFormat="false" ht="23.85" hidden="false" customHeight="false" outlineLevel="0" collapsed="false">
      <c r="A9" s="12" t="n">
        <v>3</v>
      </c>
      <c r="B9" s="13" t="s">
        <v>383</v>
      </c>
      <c r="C9" s="29" t="n">
        <v>1</v>
      </c>
      <c r="D9" s="12" t="s">
        <v>133</v>
      </c>
      <c r="E9" s="19" t="n">
        <v>145</v>
      </c>
      <c r="F9" s="19" t="n">
        <f aca="false">C9*E9</f>
        <v>145</v>
      </c>
    </row>
    <row r="10" customFormat="false" ht="15" hidden="false" customHeight="false" outlineLevel="0" collapsed="false">
      <c r="A10" s="30" t="s">
        <v>384</v>
      </c>
      <c r="B10" s="30"/>
      <c r="C10" s="30"/>
      <c r="D10" s="30"/>
      <c r="E10" s="30"/>
      <c r="F10" s="31" t="n">
        <f aca="false">SUM(F7:F9)</f>
        <v>3404</v>
      </c>
    </row>
    <row r="11" customFormat="false" ht="15" hidden="false" customHeight="false" outlineLevel="0" collapsed="false">
      <c r="A11" s="8" t="s">
        <v>385</v>
      </c>
      <c r="B11" s="8"/>
      <c r="C11" s="8"/>
      <c r="D11" s="8"/>
      <c r="E11" s="8"/>
      <c r="F11" s="32" t="n">
        <f aca="false">F10*0.07</f>
        <v>238.28</v>
      </c>
    </row>
    <row r="12" customFormat="false" ht="15" hidden="false" customHeight="false" outlineLevel="0" collapsed="false">
      <c r="A12" s="8" t="s">
        <v>386</v>
      </c>
      <c r="B12" s="8"/>
      <c r="C12" s="8"/>
      <c r="D12" s="8"/>
      <c r="E12" s="8"/>
      <c r="F12" s="32" t="n">
        <f aca="false">F10+F11</f>
        <v>3642.28</v>
      </c>
    </row>
    <row r="13" customFormat="false" ht="15" hidden="false" customHeight="false" outlineLevel="0" collapsed="false">
      <c r="A13" s="8" t="s">
        <v>387</v>
      </c>
      <c r="B13" s="8"/>
      <c r="C13" s="8"/>
      <c r="D13" s="8"/>
      <c r="E13" s="8"/>
      <c r="F13" s="32" t="n">
        <v>165</v>
      </c>
    </row>
    <row r="14" customFormat="false" ht="15" hidden="false" customHeight="false" outlineLevel="0" collapsed="false">
      <c r="A14" s="8" t="s">
        <v>386</v>
      </c>
      <c r="B14" s="8"/>
      <c r="C14" s="8"/>
      <c r="D14" s="8"/>
      <c r="E14" s="8"/>
      <c r="F14" s="32" t="n">
        <f aca="false">F12+F13</f>
        <v>3807.28</v>
      </c>
    </row>
    <row r="15" customFormat="false" ht="15" hidden="false" customHeight="false" outlineLevel="0" collapsed="false">
      <c r="A15" s="8" t="s">
        <v>388</v>
      </c>
      <c r="B15" s="8"/>
      <c r="C15" s="8"/>
      <c r="D15" s="8"/>
      <c r="E15" s="8"/>
      <c r="F15" s="32" t="n">
        <f aca="false">F14*0.07</f>
        <v>266.5096</v>
      </c>
    </row>
    <row r="16" customFormat="false" ht="15" hidden="false" customHeight="false" outlineLevel="0" collapsed="false">
      <c r="A16" s="8" t="s">
        <v>386</v>
      </c>
      <c r="B16" s="8"/>
      <c r="C16" s="8"/>
      <c r="D16" s="8"/>
      <c r="E16" s="8"/>
      <c r="F16" s="32" t="n">
        <f aca="false">F14+F15</f>
        <v>4073.7896</v>
      </c>
    </row>
    <row r="17" customFormat="false" ht="15" hidden="false" customHeight="false" outlineLevel="0" collapsed="false">
      <c r="A17" s="8" t="s">
        <v>389</v>
      </c>
      <c r="B17" s="8"/>
      <c r="C17" s="8"/>
      <c r="D17" s="8"/>
      <c r="E17" s="8"/>
      <c r="F17" s="32" t="n">
        <f aca="false">F16*0.08</f>
        <v>325.903168</v>
      </c>
    </row>
    <row r="18" customFormat="false" ht="15" hidden="false" customHeight="false" outlineLevel="0" collapsed="false">
      <c r="A18" s="33" t="s">
        <v>390</v>
      </c>
      <c r="B18" s="33"/>
      <c r="C18" s="33"/>
      <c r="D18" s="33"/>
      <c r="E18" s="33"/>
      <c r="F18" s="34" t="n">
        <f aca="false">F16+F17</f>
        <v>4399.692768</v>
      </c>
    </row>
    <row r="20" customFormat="false" ht="15" hidden="false" customHeight="false" outlineLevel="0" collapsed="false">
      <c r="A20" s="28" t="s">
        <v>391</v>
      </c>
      <c r="B20" s="28"/>
      <c r="C20" s="28"/>
      <c r="D20" s="28"/>
      <c r="E20" s="28"/>
      <c r="F20" s="28"/>
    </row>
    <row r="21" customFormat="false" ht="30" hidden="false" customHeight="true" outlineLevel="0" collapsed="false">
      <c r="A21" s="11" t="s">
        <v>376</v>
      </c>
      <c r="B21" s="11" t="s">
        <v>377</v>
      </c>
      <c r="C21" s="11" t="s">
        <v>378</v>
      </c>
      <c r="D21" s="11" t="s">
        <v>182</v>
      </c>
      <c r="E21" s="11" t="s">
        <v>379</v>
      </c>
      <c r="F21" s="11" t="s">
        <v>380</v>
      </c>
    </row>
    <row r="22" customFormat="false" ht="23.85" hidden="false" customHeight="false" outlineLevel="0" collapsed="false">
      <c r="A22" s="12" t="n">
        <v>1</v>
      </c>
      <c r="B22" s="13" t="s">
        <v>392</v>
      </c>
      <c r="C22" s="29" t="n">
        <v>1</v>
      </c>
      <c r="D22" s="12" t="s">
        <v>133</v>
      </c>
      <c r="E22" s="19" t="n">
        <v>310</v>
      </c>
      <c r="F22" s="19" t="n">
        <f aca="false">C22*E22</f>
        <v>310</v>
      </c>
    </row>
    <row r="23" customFormat="false" ht="15" hidden="false" customHeight="false" outlineLevel="0" collapsed="false">
      <c r="A23" s="12" t="n">
        <v>2</v>
      </c>
      <c r="B23" s="13" t="s">
        <v>393</v>
      </c>
      <c r="C23" s="29" t="n">
        <v>1</v>
      </c>
      <c r="D23" s="12" t="s">
        <v>133</v>
      </c>
      <c r="E23" s="19" t="n">
        <v>210</v>
      </c>
      <c r="F23" s="19" t="n">
        <f aca="false">C23*E23</f>
        <v>210</v>
      </c>
    </row>
    <row r="24" customFormat="false" ht="23.85" hidden="false" customHeight="false" outlineLevel="0" collapsed="false">
      <c r="A24" s="12" t="n">
        <v>3</v>
      </c>
      <c r="B24" s="13" t="s">
        <v>394</v>
      </c>
      <c r="C24" s="29" t="n">
        <v>1</v>
      </c>
      <c r="D24" s="12" t="s">
        <v>133</v>
      </c>
      <c r="E24" s="19" t="n">
        <v>35</v>
      </c>
      <c r="F24" s="19" t="n">
        <f aca="false">C24*E24</f>
        <v>35</v>
      </c>
    </row>
    <row r="25" customFormat="false" ht="15" hidden="false" customHeight="false" outlineLevel="0" collapsed="false">
      <c r="A25" s="30" t="s">
        <v>384</v>
      </c>
      <c r="B25" s="30"/>
      <c r="C25" s="30"/>
      <c r="D25" s="30"/>
      <c r="E25" s="30"/>
      <c r="F25" s="31" t="n">
        <f aca="false">SUM(F22:F24)</f>
        <v>555</v>
      </c>
    </row>
    <row r="26" customFormat="false" ht="15" hidden="false" customHeight="false" outlineLevel="0" collapsed="false">
      <c r="A26" s="8" t="s">
        <v>395</v>
      </c>
      <c r="B26" s="8"/>
      <c r="C26" s="8"/>
      <c r="D26" s="8"/>
      <c r="E26" s="8"/>
      <c r="F26" s="32" t="n">
        <f aca="false">F25*0.08</f>
        <v>44.4</v>
      </c>
    </row>
    <row r="27" customFormat="false" ht="15" hidden="false" customHeight="false" outlineLevel="0" collapsed="false">
      <c r="A27" s="8" t="s">
        <v>386</v>
      </c>
      <c r="B27" s="8"/>
      <c r="C27" s="8"/>
      <c r="D27" s="8"/>
      <c r="E27" s="8"/>
      <c r="F27" s="32" t="n">
        <f aca="false">F25+F26</f>
        <v>599.4</v>
      </c>
    </row>
    <row r="28" customFormat="false" ht="15" hidden="false" customHeight="false" outlineLevel="0" collapsed="false">
      <c r="A28" s="8" t="s">
        <v>396</v>
      </c>
      <c r="B28" s="8"/>
      <c r="C28" s="8"/>
      <c r="D28" s="8"/>
      <c r="E28" s="8"/>
      <c r="F28" s="32" t="n">
        <f aca="false">F27*0.05</f>
        <v>29.97</v>
      </c>
    </row>
    <row r="29" customFormat="false" ht="15" hidden="false" customHeight="false" outlineLevel="0" collapsed="false">
      <c r="A29" s="8" t="s">
        <v>386</v>
      </c>
      <c r="B29" s="8"/>
      <c r="C29" s="8"/>
      <c r="D29" s="8"/>
      <c r="E29" s="8"/>
      <c r="F29" s="32" t="n">
        <f aca="false">F27+F28</f>
        <v>629.37</v>
      </c>
    </row>
    <row r="30" customFormat="false" ht="15" hidden="false" customHeight="false" outlineLevel="0" collapsed="false">
      <c r="A30" s="8" t="s">
        <v>389</v>
      </c>
      <c r="B30" s="8"/>
      <c r="C30" s="8"/>
      <c r="D30" s="8"/>
      <c r="E30" s="8"/>
      <c r="F30" s="32" t="n">
        <f aca="false">F29*0.08</f>
        <v>50.3496</v>
      </c>
    </row>
    <row r="31" customFormat="false" ht="15" hidden="false" customHeight="false" outlineLevel="0" collapsed="false">
      <c r="A31" s="33" t="s">
        <v>397</v>
      </c>
      <c r="B31" s="33"/>
      <c r="C31" s="33"/>
      <c r="D31" s="33"/>
      <c r="E31" s="33"/>
      <c r="F31" s="34" t="n">
        <f aca="false">F29+F30</f>
        <v>679.7196</v>
      </c>
    </row>
    <row r="33" customFormat="false" ht="15" hidden="false" customHeight="false" outlineLevel="0" collapsed="false">
      <c r="A33" s="28" t="s">
        <v>398</v>
      </c>
      <c r="B33" s="28"/>
      <c r="C33" s="28"/>
      <c r="D33" s="28"/>
      <c r="E33" s="28"/>
      <c r="F33" s="28"/>
    </row>
    <row r="34" customFormat="false" ht="30" hidden="false" customHeight="true" outlineLevel="0" collapsed="false">
      <c r="A34" s="11" t="s">
        <v>376</v>
      </c>
      <c r="B34" s="11" t="s">
        <v>377</v>
      </c>
      <c r="C34" s="11" t="s">
        <v>378</v>
      </c>
      <c r="D34" s="11" t="s">
        <v>182</v>
      </c>
      <c r="E34" s="11" t="s">
        <v>379</v>
      </c>
      <c r="F34" s="11" t="s">
        <v>380</v>
      </c>
    </row>
    <row r="35" customFormat="false" ht="23.85" hidden="false" customHeight="false" outlineLevel="0" collapsed="false">
      <c r="A35" s="12" t="n">
        <v>1</v>
      </c>
      <c r="B35" s="13" t="s">
        <v>399</v>
      </c>
      <c r="C35" s="29" t="n">
        <v>1</v>
      </c>
      <c r="D35" s="12" t="s">
        <v>117</v>
      </c>
      <c r="E35" s="19" t="n">
        <v>6.85</v>
      </c>
      <c r="F35" s="19" t="n">
        <f aca="false">C35*E35</f>
        <v>6.85</v>
      </c>
    </row>
    <row r="36" customFormat="false" ht="15" hidden="false" customHeight="false" outlineLevel="0" collapsed="false">
      <c r="A36" s="12" t="n">
        <v>2</v>
      </c>
      <c r="B36" s="13" t="s">
        <v>400</v>
      </c>
      <c r="C36" s="29" t="n">
        <v>1</v>
      </c>
      <c r="D36" s="12" t="s">
        <v>117</v>
      </c>
      <c r="E36" s="19" t="n">
        <v>1.35</v>
      </c>
      <c r="F36" s="19" t="n">
        <f aca="false">C36*E36</f>
        <v>1.35</v>
      </c>
    </row>
    <row r="37" customFormat="false" ht="15" hidden="false" customHeight="false" outlineLevel="0" collapsed="false">
      <c r="A37" s="12" t="n">
        <v>3</v>
      </c>
      <c r="B37" s="13" t="s">
        <v>401</v>
      </c>
      <c r="C37" s="29" t="n">
        <v>1</v>
      </c>
      <c r="D37" s="12" t="s">
        <v>117</v>
      </c>
      <c r="E37" s="19" t="n">
        <v>0.55</v>
      </c>
      <c r="F37" s="19" t="n">
        <f aca="false">C37*E37</f>
        <v>0.55</v>
      </c>
    </row>
    <row r="38" customFormat="false" ht="15" hidden="false" customHeight="false" outlineLevel="0" collapsed="false">
      <c r="A38" s="30" t="s">
        <v>384</v>
      </c>
      <c r="B38" s="30"/>
      <c r="C38" s="30"/>
      <c r="D38" s="30"/>
      <c r="E38" s="30"/>
      <c r="F38" s="31" t="n">
        <f aca="false">SUM(F35:F37)</f>
        <v>8.75</v>
      </c>
    </row>
    <row r="39" customFormat="false" ht="15" hidden="false" customHeight="false" outlineLevel="0" collapsed="false">
      <c r="A39" s="8" t="s">
        <v>402</v>
      </c>
      <c r="B39" s="8"/>
      <c r="C39" s="8"/>
      <c r="D39" s="8"/>
      <c r="E39" s="8"/>
      <c r="F39" s="32" t="n">
        <f aca="false">F38*0.08</f>
        <v>0.7</v>
      </c>
    </row>
    <row r="40" customFormat="false" ht="15" hidden="false" customHeight="false" outlineLevel="0" collapsed="false">
      <c r="A40" s="8" t="s">
        <v>386</v>
      </c>
      <c r="B40" s="8"/>
      <c r="C40" s="8"/>
      <c r="D40" s="8"/>
      <c r="E40" s="8"/>
      <c r="F40" s="32" t="n">
        <f aca="false">F38+F39</f>
        <v>9.45</v>
      </c>
    </row>
    <row r="41" customFormat="false" ht="15" hidden="false" customHeight="false" outlineLevel="0" collapsed="false">
      <c r="A41" s="8" t="s">
        <v>403</v>
      </c>
      <c r="B41" s="8"/>
      <c r="C41" s="8"/>
      <c r="D41" s="8"/>
      <c r="E41" s="8"/>
      <c r="F41" s="32" t="n">
        <f aca="false">F40*0.1</f>
        <v>0.945</v>
      </c>
    </row>
    <row r="42" customFormat="false" ht="15" hidden="false" customHeight="false" outlineLevel="0" collapsed="false">
      <c r="A42" s="33" t="s">
        <v>404</v>
      </c>
      <c r="B42" s="33"/>
      <c r="C42" s="33"/>
      <c r="D42" s="33"/>
      <c r="E42" s="33"/>
      <c r="F42" s="34" t="n">
        <f aca="false">F40+F41</f>
        <v>10.395</v>
      </c>
    </row>
  </sheetData>
  <mergeCells count="27">
    <mergeCell ref="A1:F1"/>
    <mergeCell ref="A2:F2"/>
    <mergeCell ref="A4:F4"/>
    <mergeCell ref="A5:F5"/>
    <mergeCell ref="A10:E10"/>
    <mergeCell ref="A11:E11"/>
    <mergeCell ref="A12:E12"/>
    <mergeCell ref="A13:E13"/>
    <mergeCell ref="A14:E14"/>
    <mergeCell ref="A15:E15"/>
    <mergeCell ref="A16:E16"/>
    <mergeCell ref="A17:E17"/>
    <mergeCell ref="A18:E18"/>
    <mergeCell ref="A20:F20"/>
    <mergeCell ref="A25:E25"/>
    <mergeCell ref="A26:E26"/>
    <mergeCell ref="A27:E27"/>
    <mergeCell ref="A28:E28"/>
    <mergeCell ref="A29:E29"/>
    <mergeCell ref="A30:E30"/>
    <mergeCell ref="A31:E31"/>
    <mergeCell ref="A33:F33"/>
    <mergeCell ref="A38:E38"/>
    <mergeCell ref="A39:E39"/>
    <mergeCell ref="A40:E40"/>
    <mergeCell ref="A41:E41"/>
    <mergeCell ref="A42:E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60"/>
    <col collapsed="false" customWidth="true" hidden="false" outlineLevel="0" max="3" min="3" style="0" width="16"/>
    <col collapsed="false" customWidth="true" hidden="false" outlineLevel="0" max="4" min="4" style="0" width="10"/>
  </cols>
  <sheetData>
    <row r="1" customFormat="false" ht="27.75" hidden="false" customHeight="true" outlineLevel="0" collapsed="false">
      <c r="A1" s="9" t="s">
        <v>405</v>
      </c>
      <c r="B1" s="9"/>
      <c r="C1" s="9"/>
      <c r="D1" s="9"/>
    </row>
    <row r="2" customFormat="false" ht="19.5" hidden="false" customHeight="true" outlineLevel="0" collapsed="false">
      <c r="A2" s="10" t="s">
        <v>56</v>
      </c>
      <c r="B2" s="10"/>
      <c r="C2" s="10"/>
      <c r="D2" s="10"/>
    </row>
    <row r="4" customFormat="false" ht="30" hidden="false" customHeight="true" outlineLevel="0" collapsed="false">
      <c r="A4" s="11" t="s">
        <v>57</v>
      </c>
      <c r="B4" s="11" t="s">
        <v>406</v>
      </c>
      <c r="C4" s="11" t="s">
        <v>185</v>
      </c>
      <c r="D4" s="11"/>
    </row>
    <row r="5" customFormat="false" ht="23.85" hidden="false" customHeight="false" outlineLevel="0" collapsed="false">
      <c r="A5" s="12" t="n">
        <v>1</v>
      </c>
      <c r="B5" s="13" t="s">
        <v>407</v>
      </c>
      <c r="C5" s="19" t="n">
        <f aca="false">'BOQ - Structural Steel'!H18</f>
        <v>3831897.8328096</v>
      </c>
      <c r="D5" s="17"/>
    </row>
    <row r="6" customFormat="false" ht="15" hidden="false" customHeight="false" outlineLevel="0" collapsed="false">
      <c r="A6" s="12" t="n">
        <v>2</v>
      </c>
      <c r="B6" s="13" t="s">
        <v>408</v>
      </c>
      <c r="C6" s="19" t="n">
        <f aca="false">'BOQ - Structural Steel'!H30</f>
        <v>631297.14212</v>
      </c>
      <c r="D6" s="17"/>
    </row>
    <row r="7" customFormat="false" ht="15" hidden="false" customHeight="false" outlineLevel="0" collapsed="false">
      <c r="A7" s="12" t="n">
        <v>3</v>
      </c>
      <c r="B7" s="13" t="s">
        <v>409</v>
      </c>
      <c r="C7" s="19" t="n">
        <f aca="false">'BOQ - Structural Steel'!H39</f>
        <v>209795</v>
      </c>
      <c r="D7" s="17"/>
    </row>
    <row r="8" customFormat="false" ht="15" hidden="false" customHeight="false" outlineLevel="0" collapsed="false">
      <c r="A8" s="12" t="n">
        <v>4</v>
      </c>
      <c r="B8" s="13" t="s">
        <v>410</v>
      </c>
      <c r="C8" s="19" t="n">
        <f aca="false">'BOQ - Structural Steel'!H47</f>
        <v>1197329</v>
      </c>
      <c r="D8" s="17"/>
    </row>
    <row r="9" customFormat="false" ht="15" hidden="false" customHeight="false" outlineLevel="0" collapsed="false">
      <c r="A9" s="12" t="n">
        <v>5</v>
      </c>
      <c r="B9" s="13" t="s">
        <v>411</v>
      </c>
      <c r="C9" s="19" t="n">
        <f aca="false">'BOQ - Structural Steel'!H54</f>
        <v>1878240.5</v>
      </c>
      <c r="D9" s="17"/>
    </row>
    <row r="10" customFormat="false" ht="15" hidden="false" customHeight="false" outlineLevel="0" collapsed="false">
      <c r="A10" s="12" t="n">
        <v>6</v>
      </c>
      <c r="B10" s="13" t="s">
        <v>412</v>
      </c>
      <c r="C10" s="19" t="n">
        <f aca="false">'BOQ - Structural Steel'!H62</f>
        <v>586976</v>
      </c>
      <c r="D10" s="17"/>
    </row>
    <row r="11" customFormat="false" ht="15" hidden="false" customHeight="false" outlineLevel="0" collapsed="false">
      <c r="A11" s="12" t="n">
        <v>7</v>
      </c>
      <c r="B11" s="13" t="s">
        <v>413</v>
      </c>
      <c r="C11" s="19" t="n">
        <f aca="false">'BOQ - Structural Steel'!H72</f>
        <v>128700</v>
      </c>
      <c r="D11" s="17"/>
    </row>
    <row r="12" customFormat="false" ht="15" hidden="false" customHeight="false" outlineLevel="0" collapsed="false">
      <c r="A12" s="12" t="n">
        <v>8</v>
      </c>
      <c r="B12" s="13" t="s">
        <v>414</v>
      </c>
      <c r="C12" s="19" t="n">
        <f aca="false">'BOQ - Structural Steel'!H80</f>
        <v>343700</v>
      </c>
      <c r="D12" s="17"/>
    </row>
    <row r="13" customFormat="false" ht="15" hidden="false" customHeight="false" outlineLevel="0" collapsed="false">
      <c r="A13" s="4" t="s">
        <v>415</v>
      </c>
      <c r="B13" s="4"/>
      <c r="C13" s="35" t="n">
        <f aca="false">SUM(C5:C12)</f>
        <v>8807935.4749296</v>
      </c>
    </row>
    <row r="14" customFormat="false" ht="15" hidden="false" customHeight="false" outlineLevel="0" collapsed="false">
      <c r="A14" s="8" t="s">
        <v>416</v>
      </c>
      <c r="B14" s="8"/>
      <c r="C14" s="32" t="n">
        <f aca="false">C13*0.1</f>
        <v>880793.54749296</v>
      </c>
    </row>
    <row r="15" customFormat="false" ht="15" hidden="false" customHeight="false" outlineLevel="0" collapsed="false">
      <c r="A15" s="8" t="s">
        <v>417</v>
      </c>
      <c r="B15" s="8"/>
      <c r="C15" s="32" t="n">
        <f aca="false">C13*0.03</f>
        <v>264238.064247888</v>
      </c>
    </row>
    <row r="16" customFormat="false" ht="15" hidden="false" customHeight="false" outlineLevel="0" collapsed="false">
      <c r="A16" s="8" t="s">
        <v>418</v>
      </c>
      <c r="B16" s="8"/>
      <c r="C16" s="32" t="n">
        <f aca="false">C13*0</f>
        <v>0</v>
      </c>
    </row>
    <row r="17" customFormat="false" ht="15" hidden="false" customHeight="false" outlineLevel="0" collapsed="false">
      <c r="A17" s="24" t="s">
        <v>419</v>
      </c>
      <c r="B17" s="24"/>
      <c r="C17" s="25" t="n">
        <f aca="false">SUM(C13:C16)</f>
        <v>9952967.08667045</v>
      </c>
    </row>
  </sheetData>
  <mergeCells count="7">
    <mergeCell ref="A1:D1"/>
    <mergeCell ref="A2:D2"/>
    <mergeCell ref="A13:B13"/>
    <mergeCell ref="A14:B14"/>
    <mergeCell ref="A15:B15"/>
    <mergeCell ref="A16:B16"/>
    <mergeCell ref="A17:B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55"/>
    <col collapsed="false" customWidth="true" hidden="false" outlineLevel="0" max="3" min="3" style="0" width="12"/>
    <col collapsed="false" customWidth="true" hidden="false" outlineLevel="0" max="4" min="4" style="0" width="8"/>
    <col collapsed="false" customWidth="true" hidden="false" outlineLevel="0" max="5" min="5" style="0" width="16"/>
  </cols>
  <sheetData>
    <row r="1" customFormat="false" ht="27.75" hidden="false" customHeight="true" outlineLevel="0" collapsed="false">
      <c r="A1" s="9" t="s">
        <v>420</v>
      </c>
      <c r="B1" s="9"/>
      <c r="C1" s="9"/>
      <c r="D1" s="9"/>
      <c r="E1" s="9"/>
    </row>
    <row r="2" customFormat="false" ht="19.5" hidden="false" customHeight="true" outlineLevel="0" collapsed="false">
      <c r="A2" s="10" t="s">
        <v>56</v>
      </c>
      <c r="B2" s="10"/>
      <c r="C2" s="10"/>
      <c r="D2" s="10"/>
      <c r="E2" s="10"/>
    </row>
    <row r="4" customFormat="false" ht="30" hidden="false" customHeight="true" outlineLevel="0" collapsed="false">
      <c r="A4" s="27" t="s">
        <v>421</v>
      </c>
      <c r="B4" s="27"/>
      <c r="C4" s="27"/>
      <c r="D4" s="27"/>
      <c r="E4" s="27"/>
    </row>
    <row r="5" customFormat="false" ht="30" hidden="false" customHeight="true" outlineLevel="0" collapsed="false">
      <c r="A5" s="11" t="s">
        <v>57</v>
      </c>
      <c r="B5" s="11" t="s">
        <v>422</v>
      </c>
      <c r="C5" s="11" t="s">
        <v>423</v>
      </c>
      <c r="D5" s="11" t="s">
        <v>182</v>
      </c>
      <c r="E5" s="11" t="s">
        <v>424</v>
      </c>
    </row>
    <row r="6" customFormat="false" ht="23.85" hidden="false" customHeight="false" outlineLevel="0" collapsed="false">
      <c r="A6" s="12" t="n">
        <v>1</v>
      </c>
      <c r="B6" s="13" t="s">
        <v>425</v>
      </c>
      <c r="C6" s="12" t="s">
        <v>187</v>
      </c>
      <c r="D6" s="12" t="s">
        <v>133</v>
      </c>
      <c r="E6" s="36" t="n">
        <f aca="false">'BOQ - Structural Steel'!F5</f>
        <v>104.7</v>
      </c>
    </row>
    <row r="7" customFormat="false" ht="15" hidden="false" customHeight="false" outlineLevel="0" collapsed="false">
      <c r="A7" s="12" t="n">
        <v>2</v>
      </c>
      <c r="B7" s="13" t="s">
        <v>426</v>
      </c>
      <c r="C7" s="12" t="s">
        <v>191</v>
      </c>
      <c r="D7" s="12" t="s">
        <v>133</v>
      </c>
      <c r="E7" s="36" t="n">
        <f aca="false">'BOQ - Structural Steel'!F6</f>
        <v>132.3</v>
      </c>
    </row>
    <row r="8" customFormat="false" ht="15" hidden="false" customHeight="false" outlineLevel="0" collapsed="false">
      <c r="A8" s="12" t="n">
        <v>3</v>
      </c>
      <c r="B8" s="13" t="s">
        <v>427</v>
      </c>
      <c r="C8" s="12" t="s">
        <v>193</v>
      </c>
      <c r="D8" s="12" t="s">
        <v>133</v>
      </c>
      <c r="E8" s="36" t="n">
        <f aca="false">'BOQ - Structural Steel'!F7</f>
        <v>93.7</v>
      </c>
    </row>
    <row r="9" customFormat="false" ht="15" hidden="false" customHeight="false" outlineLevel="0" collapsed="false">
      <c r="A9" s="12" t="n">
        <v>4</v>
      </c>
      <c r="B9" s="13" t="s">
        <v>428</v>
      </c>
      <c r="C9" s="12" t="s">
        <v>196</v>
      </c>
      <c r="D9" s="12" t="s">
        <v>133</v>
      </c>
      <c r="E9" s="36" t="n">
        <f aca="false">'BOQ - Structural Steel'!F8</f>
        <v>231.5</v>
      </c>
    </row>
    <row r="10" customFormat="false" ht="15" hidden="false" customHeight="false" outlineLevel="0" collapsed="false">
      <c r="A10" s="12" t="n">
        <v>5</v>
      </c>
      <c r="B10" s="13" t="s">
        <v>429</v>
      </c>
      <c r="C10" s="12" t="s">
        <v>198</v>
      </c>
      <c r="D10" s="12" t="s">
        <v>133</v>
      </c>
      <c r="E10" s="36" t="n">
        <f aca="false">'BOQ - Structural Steel'!F9</f>
        <v>154.3</v>
      </c>
    </row>
    <row r="11" customFormat="false" ht="15" hidden="false" customHeight="false" outlineLevel="0" collapsed="false">
      <c r="A11" s="12" t="n">
        <v>6</v>
      </c>
      <c r="B11" s="13" t="s">
        <v>430</v>
      </c>
      <c r="C11" s="12" t="s">
        <v>200</v>
      </c>
      <c r="D11" s="12" t="s">
        <v>133</v>
      </c>
      <c r="E11" s="36" t="n">
        <f aca="false">'BOQ - Structural Steel'!F10</f>
        <v>71.7</v>
      </c>
    </row>
    <row r="12" customFormat="false" ht="15" hidden="false" customHeight="false" outlineLevel="0" collapsed="false">
      <c r="A12" s="12" t="n">
        <v>7</v>
      </c>
      <c r="B12" s="13" t="s">
        <v>431</v>
      </c>
      <c r="C12" s="12" t="s">
        <v>204</v>
      </c>
      <c r="D12" s="12" t="s">
        <v>133</v>
      </c>
      <c r="E12" s="36" t="n">
        <f aca="false">'BOQ - Structural Steel'!F11</f>
        <v>35.3</v>
      </c>
    </row>
    <row r="13" customFormat="false" ht="23.85" hidden="false" customHeight="false" outlineLevel="0" collapsed="false">
      <c r="A13" s="12" t="n">
        <v>8</v>
      </c>
      <c r="B13" s="13" t="s">
        <v>208</v>
      </c>
      <c r="C13" s="12" t="s">
        <v>207</v>
      </c>
      <c r="D13" s="12" t="s">
        <v>133</v>
      </c>
      <c r="E13" s="36" t="n">
        <f aca="false">'BOQ - Structural Steel'!F12</f>
        <v>19.8</v>
      </c>
    </row>
    <row r="14" customFormat="false" ht="15" hidden="false" customHeight="false" outlineLevel="0" collapsed="false">
      <c r="A14" s="12" t="n">
        <v>9</v>
      </c>
      <c r="B14" s="13" t="s">
        <v>432</v>
      </c>
      <c r="C14" s="12" t="s">
        <v>209</v>
      </c>
      <c r="D14" s="12" t="s">
        <v>133</v>
      </c>
      <c r="E14" s="36" t="n">
        <f aca="false">'BOQ - Structural Steel'!F13</f>
        <v>66.1</v>
      </c>
    </row>
    <row r="15" customFormat="false" ht="15" hidden="false" customHeight="false" outlineLevel="0" collapsed="false">
      <c r="A15" s="12" t="n">
        <v>10</v>
      </c>
      <c r="B15" s="13" t="s">
        <v>433</v>
      </c>
      <c r="C15" s="12" t="s">
        <v>211</v>
      </c>
      <c r="D15" s="12" t="s">
        <v>133</v>
      </c>
      <c r="E15" s="36" t="n">
        <f aca="false">'BOQ - Structural Steel'!F14</f>
        <v>35.3</v>
      </c>
    </row>
    <row r="16" customFormat="false" ht="15" hidden="false" customHeight="false" outlineLevel="0" collapsed="false">
      <c r="A16" s="12" t="n">
        <v>11</v>
      </c>
      <c r="B16" s="13" t="s">
        <v>434</v>
      </c>
      <c r="C16" s="12" t="s">
        <v>214</v>
      </c>
      <c r="D16" s="12" t="s">
        <v>133</v>
      </c>
      <c r="E16" s="36" t="n">
        <f aca="false">'BOQ - Structural Steel'!F15</f>
        <v>19.8</v>
      </c>
    </row>
    <row r="17" customFormat="false" ht="15" hidden="false" customHeight="false" outlineLevel="0" collapsed="false">
      <c r="A17" s="12" t="n">
        <v>12</v>
      </c>
      <c r="B17" s="13" t="s">
        <v>435</v>
      </c>
      <c r="C17" s="12" t="s">
        <v>216</v>
      </c>
      <c r="D17" s="12" t="s">
        <v>133</v>
      </c>
      <c r="E17" s="36" t="n">
        <f aca="false">'BOQ - Structural Steel'!F16</f>
        <v>24.3</v>
      </c>
    </row>
    <row r="18" customFormat="false" ht="15" hidden="false" customHeight="false" outlineLevel="0" collapsed="false">
      <c r="A18" s="4" t="s">
        <v>436</v>
      </c>
      <c r="B18" s="4"/>
      <c r="C18" s="4"/>
      <c r="D18" s="4"/>
      <c r="E18" s="37" t="n">
        <f aca="false">SUM(E6:E17)</f>
        <v>988.8</v>
      </c>
    </row>
    <row r="20" customFormat="false" ht="15" hidden="false" customHeight="false" outlineLevel="0" collapsed="false">
      <c r="A20" s="12" t="n">
        <v>1</v>
      </c>
      <c r="B20" s="17" t="s">
        <v>437</v>
      </c>
      <c r="C20" s="17"/>
      <c r="D20" s="12" t="s">
        <v>117</v>
      </c>
      <c r="E20" s="38" t="n">
        <v>150000</v>
      </c>
    </row>
    <row r="21" customFormat="false" ht="23.85" hidden="false" customHeight="true" outlineLevel="0" collapsed="false">
      <c r="A21" s="12" t="n">
        <v>2</v>
      </c>
      <c r="B21" s="13" t="s">
        <v>438</v>
      </c>
      <c r="C21" s="13"/>
      <c r="D21" s="12" t="s">
        <v>439</v>
      </c>
      <c r="E21" s="39" t="n">
        <v>13.2</v>
      </c>
    </row>
    <row r="22" customFormat="false" ht="15" hidden="false" customHeight="false" outlineLevel="0" collapsed="false">
      <c r="A22" s="8" t="s">
        <v>440</v>
      </c>
      <c r="B22" s="8"/>
      <c r="C22" s="8"/>
      <c r="D22" s="8"/>
      <c r="E22" s="40" t="n">
        <f aca="false">E20*E21/2000</f>
        <v>990</v>
      </c>
    </row>
    <row r="23" customFormat="false" ht="15" hidden="false" customHeight="false" outlineLevel="0" collapsed="false">
      <c r="A23" s="30" t="s">
        <v>441</v>
      </c>
      <c r="B23" s="30"/>
      <c r="C23" s="30"/>
      <c r="D23" s="30"/>
      <c r="E23" s="41" t="n">
        <f aca="false">(E18-E22)/E22</f>
        <v>-0.00121212121212114</v>
      </c>
    </row>
  </sheetData>
  <mergeCells count="8">
    <mergeCell ref="A1:E1"/>
    <mergeCell ref="A2:E2"/>
    <mergeCell ref="A4:E4"/>
    <mergeCell ref="A18:D18"/>
    <mergeCell ref="B20:C20"/>
    <mergeCell ref="B21:C21"/>
    <mergeCell ref="A22:D22"/>
    <mergeCell ref="A23:D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4"/>
    <col collapsed="false" customWidth="true" hidden="false" outlineLevel="0" max="4" min="4" style="0" width="40"/>
  </cols>
  <sheetData>
    <row r="1" customFormat="false" ht="25.5" hidden="false" customHeight="true" outlineLevel="0" collapsed="false">
      <c r="A1" s="42" t="s">
        <v>442</v>
      </c>
      <c r="B1" s="42"/>
      <c r="C1" s="42"/>
      <c r="D1" s="42"/>
    </row>
    <row r="2" customFormat="false" ht="15" hidden="false" customHeight="false" outlineLevel="0" collapsed="false">
      <c r="A2" s="43" t="s">
        <v>443</v>
      </c>
      <c r="B2" s="43"/>
      <c r="C2" s="43"/>
      <c r="D2" s="43"/>
    </row>
    <row r="4" customFormat="false" ht="69.75" hidden="false" customHeight="true" outlineLevel="0" collapsed="false">
      <c r="A4" s="16" t="s">
        <v>444</v>
      </c>
      <c r="B4" s="16"/>
      <c r="C4" s="16"/>
      <c r="D4" s="16"/>
    </row>
    <row r="6" customFormat="false" ht="15" hidden="false" customHeight="false" outlineLevel="0" collapsed="false">
      <c r="B6" s="5" t="s">
        <v>445</v>
      </c>
      <c r="D6" s="34" t="n">
        <f aca="false">'BOQ Summary'!C17</f>
        <v>9952967.08667045</v>
      </c>
    </row>
    <row r="8" customFormat="false" ht="15" hidden="false" customHeight="false" outlineLevel="0" collapsed="false">
      <c r="B8" s="5" t="s">
        <v>446</v>
      </c>
      <c r="D8" s="44" t="s">
        <v>447</v>
      </c>
    </row>
    <row r="10" customFormat="false" ht="15" hidden="false" customHeight="false" outlineLevel="0" collapsed="false">
      <c r="B10" s="5" t="s">
        <v>448</v>
      </c>
      <c r="D10" s="44" t="s">
        <v>449</v>
      </c>
    </row>
    <row r="12" customFormat="false" ht="23.85" hidden="false" customHeight="false" outlineLevel="0" collapsed="false">
      <c r="B12" s="5" t="s">
        <v>450</v>
      </c>
      <c r="D12" s="44" t="s">
        <v>451</v>
      </c>
    </row>
    <row r="15" customFormat="false" ht="84.75" hidden="false" customHeight="true" outlineLevel="0" collapsed="false">
      <c r="A15" s="16" t="s">
        <v>452</v>
      </c>
      <c r="B15" s="16"/>
      <c r="C15" s="16"/>
      <c r="D15" s="16"/>
    </row>
    <row r="17" customFormat="false" ht="15" hidden="false" customHeight="false" outlineLevel="0" collapsed="false">
      <c r="A17" s="4" t="s">
        <v>453</v>
      </c>
      <c r="B17" s="4"/>
      <c r="C17" s="4"/>
      <c r="D17" s="4"/>
    </row>
    <row r="18" customFormat="false" ht="19.5" hidden="false" customHeight="true" outlineLevel="0" collapsed="false">
      <c r="B18" s="5" t="s">
        <v>454</v>
      </c>
    </row>
    <row r="19" customFormat="false" ht="19.5" hidden="false" customHeight="true" outlineLevel="0" collapsed="false">
      <c r="B19" s="5" t="s">
        <v>455</v>
      </c>
    </row>
    <row r="20" customFormat="false" ht="19.5" hidden="false" customHeight="true" outlineLevel="0" collapsed="false">
      <c r="B20" s="5" t="s">
        <v>456</v>
      </c>
    </row>
    <row r="21" customFormat="false" ht="19.5" hidden="false" customHeight="true" outlineLevel="0" collapsed="false">
      <c r="B21" s="5" t="s">
        <v>457</v>
      </c>
    </row>
    <row r="22" customFormat="false" ht="19.5" hidden="false" customHeight="true" outlineLevel="0" collapsed="false">
      <c r="B22" s="5" t="s">
        <v>458</v>
      </c>
    </row>
    <row r="23" customFormat="false" ht="19.5" hidden="false" customHeight="true" outlineLevel="0" collapsed="false">
      <c r="B23" s="5" t="s">
        <v>459</v>
      </c>
    </row>
    <row r="24" customFormat="false" ht="19.5" hidden="false" customHeight="true" outlineLevel="0" collapsed="false">
      <c r="B24" s="5" t="s">
        <v>62</v>
      </c>
    </row>
    <row r="26" customFormat="false" ht="15" hidden="false" customHeight="false" outlineLevel="0" collapsed="false">
      <c r="A26" s="8" t="s">
        <v>460</v>
      </c>
      <c r="B26" s="8"/>
      <c r="C26" s="8" t="s">
        <v>461</v>
      </c>
      <c r="D26" s="8"/>
    </row>
  </sheetData>
  <mergeCells count="7">
    <mergeCell ref="A1:D1"/>
    <mergeCell ref="A2:D2"/>
    <mergeCell ref="A4:D4"/>
    <mergeCell ref="A15:D15"/>
    <mergeCell ref="A17:D17"/>
    <mergeCell ref="A26:B26"/>
    <mergeCell ref="C26:D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2026-07-16T04:20:57Z</dcterms:created>
  <dc:creator>openpyxl</dc:creator>
  <dc:description/>
  <dc:language>en-US</dc:language>
  <cp:lastModifiedBy/>
  <dcterms:modified xsi:type="dcterms:W3CDTF">2026-07-16T04:20:57Z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